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9735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25725"/>
</workbook>
</file>

<file path=xl/calcChain.xml><?xml version="1.0" encoding="utf-8"?>
<calcChain xmlns="http://schemas.openxmlformats.org/spreadsheetml/2006/main">
  <c r="R11" i="1"/>
  <c r="R8"/>
  <c r="J126" i="2"/>
  <c r="J128"/>
  <c r="J127"/>
  <c r="J125"/>
  <c r="R118"/>
  <c r="R117"/>
  <c r="R116"/>
  <c r="R115"/>
  <c r="R114"/>
  <c r="R113"/>
  <c r="R112"/>
  <c r="R111"/>
  <c r="R110"/>
  <c r="R109"/>
  <c r="R108"/>
  <c r="R107"/>
  <c r="R106"/>
  <c r="R105"/>
  <c r="R104"/>
  <c r="R103"/>
  <c r="H103"/>
  <c r="R102"/>
  <c r="R101"/>
  <c r="H101"/>
  <c r="R100"/>
  <c r="R99"/>
  <c r="H99"/>
  <c r="R98"/>
  <c r="R97"/>
  <c r="H97"/>
  <c r="R96"/>
  <c r="R95"/>
  <c r="H95"/>
  <c r="R94"/>
  <c r="R93"/>
  <c r="H93"/>
  <c r="R92"/>
  <c r="R91"/>
  <c r="H91"/>
  <c r="R90"/>
  <c r="R89"/>
  <c r="H89"/>
  <c r="R88"/>
  <c r="R87"/>
  <c r="H87"/>
  <c r="R86"/>
  <c r="R85"/>
  <c r="H85"/>
  <c r="R84"/>
  <c r="R83"/>
  <c r="H83"/>
  <c r="R82"/>
  <c r="R81"/>
  <c r="H81"/>
  <c r="R80"/>
  <c r="R79"/>
  <c r="H79"/>
  <c r="R78"/>
  <c r="R77"/>
  <c r="H77"/>
  <c r="R76"/>
  <c r="R75"/>
  <c r="H75"/>
  <c r="R74"/>
  <c r="R73"/>
  <c r="H73"/>
  <c r="R72"/>
  <c r="R71"/>
  <c r="H71"/>
  <c r="R70"/>
  <c r="R69"/>
  <c r="H69"/>
  <c r="R68"/>
  <c r="R67"/>
  <c r="H67"/>
  <c r="R66"/>
  <c r="R65"/>
  <c r="H65"/>
  <c r="R64"/>
  <c r="R63"/>
  <c r="R62"/>
  <c r="R61"/>
  <c r="R60"/>
  <c r="R59"/>
  <c r="H59"/>
  <c r="R58"/>
  <c r="R57"/>
  <c r="H57"/>
  <c r="R56"/>
  <c r="R55"/>
  <c r="H55"/>
  <c r="R54"/>
  <c r="R53"/>
  <c r="H53"/>
  <c r="R52"/>
  <c r="H52"/>
  <c r="B52"/>
  <c r="R51"/>
  <c r="R50"/>
  <c r="H50"/>
  <c r="R49"/>
  <c r="R48"/>
  <c r="H48"/>
  <c r="R47"/>
  <c r="R46"/>
  <c r="H46"/>
  <c r="R45"/>
  <c r="R44"/>
  <c r="H44"/>
  <c r="R43"/>
  <c r="R42"/>
  <c r="H42"/>
  <c r="R41"/>
  <c r="R40"/>
  <c r="H40"/>
  <c r="R39"/>
  <c r="R38"/>
  <c r="H38"/>
  <c r="R37"/>
  <c r="R36"/>
  <c r="R35"/>
  <c r="R34"/>
  <c r="R33"/>
  <c r="R32"/>
  <c r="B32"/>
  <c r="R31"/>
  <c r="R30"/>
  <c r="R29"/>
  <c r="R28"/>
  <c r="R27"/>
  <c r="R26"/>
  <c r="H26"/>
  <c r="R25"/>
  <c r="R24"/>
  <c r="H24"/>
  <c r="R23"/>
  <c r="R22"/>
  <c r="H22"/>
  <c r="R21"/>
  <c r="R20"/>
  <c r="H20"/>
  <c r="R19"/>
  <c r="R18"/>
  <c r="H18"/>
  <c r="R17"/>
  <c r="R16"/>
  <c r="H16"/>
  <c r="R15"/>
  <c r="R14"/>
  <c r="H14"/>
  <c r="R13"/>
  <c r="R12"/>
  <c r="H12"/>
  <c r="R11"/>
  <c r="R10"/>
  <c r="H10"/>
  <c r="B10"/>
  <c r="R9"/>
  <c r="R8"/>
  <c r="H8"/>
  <c r="B8"/>
  <c r="R9" i="1" l="1"/>
  <c r="R10"/>
</calcChain>
</file>

<file path=xl/sharedStrings.xml><?xml version="1.0" encoding="utf-8"?>
<sst xmlns="http://schemas.openxmlformats.org/spreadsheetml/2006/main" count="397" uniqueCount="93">
  <si>
    <t>Уникальный номер реестровой записи &lt;3&gt;</t>
  </si>
  <si>
    <t>Показатель, характеризующий содержание работы</t>
  </si>
  <si>
    <t>Показатель, характеризующий условия (формы)</t>
  </si>
  <si>
    <t>Показатель качества работы</t>
  </si>
  <si>
    <t>наименование показателя &lt;3&gt;</t>
  </si>
  <si>
    <t>единица измерения</t>
  </si>
  <si>
    <t>значение</t>
  </si>
  <si>
    <t>допустимое (возможное) отклонение &lt;6&gt;</t>
  </si>
  <si>
    <t>отклонение, превышающее допустимое (возможное) значение &lt;7&gt;</t>
  </si>
  <si>
    <t>причина отклонения</t>
  </si>
  <si>
    <t>_____ (наименование показателя &lt;3&gt;)</t>
  </si>
  <si>
    <t>наименование &lt;3&gt;</t>
  </si>
  <si>
    <t>код по ОКЕИ &lt;3&gt;</t>
  </si>
  <si>
    <t>утверждено в государственном задании на отчетную дату &lt;4&gt;</t>
  </si>
  <si>
    <t>исполнено на отчетную дату &lt;5&gt;</t>
  </si>
  <si>
    <t>Наименование государственного учреждения</t>
  </si>
  <si>
    <t>Предоставление социального обслуживания в полустационарной форме</t>
  </si>
  <si>
    <t>Предоставление социального обслуживания в форме на дому</t>
  </si>
  <si>
    <t>очно</t>
  </si>
  <si>
    <t>заочно</t>
  </si>
  <si>
    <t>чел</t>
  </si>
  <si>
    <t xml:space="preserve">чел </t>
  </si>
  <si>
    <t xml:space="preserve">Приложение 2 </t>
  </si>
  <si>
    <t>Размер платы (цена, тариф) руб.</t>
  </si>
  <si>
    <t>ГБУ РК "Центр социального обслуживания граждан пожилого возраста и инвалидов  Белогорского района</t>
  </si>
  <si>
    <t xml:space="preserve">ГБУ РК "Центр социального обслуживания граждан пожилого возраста и инвалидов Киевского района г.Симферополя" </t>
  </si>
  <si>
    <t xml:space="preserve">22032000000000002004100 </t>
  </si>
  <si>
    <t>22032000000000002004100</t>
  </si>
  <si>
    <t>ГБУ РК "Комплексный центр социального обслуживания граждан пожилого возраста и инвалидов г.Керчи"</t>
  </si>
  <si>
    <t>ГБУ РК "Центр социального обслуживания граждан пожилого возраста и инвалидов г. Ялты"</t>
  </si>
  <si>
    <t>ГБУ РК "Центр социального обслуживания граждан пожилого возраста и инвалидов Черноморского района</t>
  </si>
  <si>
    <t>ГБУ РК "Центр социального обслуживания граждан пожилого возраста и инвалидов  Красногвардейского района</t>
  </si>
  <si>
    <t>Численность граждан, получивших социальные услуги</t>
  </si>
  <si>
    <t>Предоставление социального обслуживания в стационарной форме</t>
  </si>
  <si>
    <t>22030000000000001007100</t>
  </si>
  <si>
    <t xml:space="preserve">ГБУ РК "Центр социального обслуживания граждан пожилого возраста и инвалидов г.Феодосия </t>
  </si>
  <si>
    <t xml:space="preserve">ГБУ РК "Центр социального обслуживания граждан пожилого возраста и инвалидов г. Алушта </t>
  </si>
  <si>
    <t>ГБУ РК "Центр социального обслуживания граждан пожилого возраста и инвалидов г. Армянска"</t>
  </si>
  <si>
    <t>ГБУ РК "Центр социального обслуживания граждан пожилого возраста и инвалидов Советского  района</t>
  </si>
  <si>
    <t>ГБУ РК "Комплексный центр социального обслуживания граждан пожилого возраста и инвалидов города Джанкоя и Джанкойского района"</t>
  </si>
  <si>
    <t>ГБУ РК "Центр социального обслуживания граждан пожилого возраста и инвалидов города Саки и Сакского района</t>
  </si>
  <si>
    <t>ГБУ РК "Центр социального обслуживания граждан пожилого возраста и инвалидов г.Судака</t>
  </si>
  <si>
    <t>ГБУ РК "Центр социального обслуживания граждан пожилого возраста и инвалидов Раздольненского  района</t>
  </si>
  <si>
    <t>ГБУ РК "Центр социального обслуживания граждан пожилого возраста и инвалидов Кировского района"</t>
  </si>
  <si>
    <t>ГБУ РК "Центр социального обслуживания граждан пожилого возраста и инвалидов Первомайского района</t>
  </si>
  <si>
    <t>ГБУ РК "Центр социального обслуживания граждан пожилого возраста и инвалидов г.Красноперекопска и Красноперекопского района</t>
  </si>
  <si>
    <t>ГБУ РК "Центр социального обслуживания граждан пожилого возраста и инвалидов Симферопольского района</t>
  </si>
  <si>
    <t>ГБУ РК "Центр социального обслуживания граждан пожилого возраста и инвалидов Ленинского района</t>
  </si>
  <si>
    <t>ГБУ РК "Центр социального обслуживания граждан пожилого возраста и инвалидов _Нижнегорского района</t>
  </si>
  <si>
    <t>ГБУ РК "Центр социального обслуживания граждан пожилого возраста и инвалидов  г.Евпатории"</t>
  </si>
  <si>
    <t>ГБУ РК "Центр социального обслуживания граждан пожилого возраста и инвалидов Центрального района г. Симферополя"</t>
  </si>
  <si>
    <t>13.</t>
  </si>
  <si>
    <t xml:space="preserve">ГБУ РК "Центр социального обслуживания граждан пожилого возраста и инвалидов Железнодорожного района г. Симферополя </t>
  </si>
  <si>
    <t>ГБУ РК "Центр социального обслуживания граждан пожилого возраста и инвалидов Бахчисарайского района</t>
  </si>
  <si>
    <t>ГБУ РК «Евпаторийский дом-интернат для престарелых и инвалидов»</t>
  </si>
  <si>
    <t>ГБУ РК «Симферопольский пансионат для престарелых и инвалидов»</t>
  </si>
  <si>
    <t xml:space="preserve">ГБУ РК «Октябрьский пансионат для престарелых и инвалидов» </t>
  </si>
  <si>
    <t>ГБУ РК «Солено-Озерский специализированный дом-интернат для престарелых и инвалидов»</t>
  </si>
  <si>
    <t>ГБУ РК «Бахчисарайский психоневрологический интернат»</t>
  </si>
  <si>
    <t>ГБУ РК «Белогорский психоневрологический интернат»</t>
  </si>
  <si>
    <t>ГБУ РК «Керченский психоневрологический интернат»</t>
  </si>
  <si>
    <t>ГБУ РК «Красногвардейский психоневрологический интернат»</t>
  </si>
  <si>
    <t xml:space="preserve">ГБУ РК «Соколинский психоневрологический интернат» </t>
  </si>
  <si>
    <t>ГБУ РК «Белогорский дом-интернат для детей-инвалидов»</t>
  </si>
  <si>
    <t xml:space="preserve">ГБУ РК «Реабилитационный центр для детей и подростков с ограниченными возможностями» </t>
  </si>
  <si>
    <t xml:space="preserve"> ГБУ РК «Центр профессиональной реабилитации инвалидов»</t>
  </si>
  <si>
    <t xml:space="preserve">Начальник управления </t>
  </si>
  <si>
    <t>Н. Данилова</t>
  </si>
  <si>
    <t>Согласовано:</t>
  </si>
  <si>
    <t xml:space="preserve">Заместитель министра </t>
  </si>
  <si>
    <t xml:space="preserve">        М. Теряев </t>
  </si>
  <si>
    <t>Сведения о фактическом достижении показателей, характеризующих объем работы:</t>
  </si>
  <si>
    <t>утверждено в государственном задании на год &lt;3&gt; 2018</t>
  </si>
  <si>
    <t>Плеханова 274607</t>
  </si>
  <si>
    <t>Отчет  об исполнении государственного задания за  I квартал 2019 год</t>
  </si>
  <si>
    <t>всего</t>
  </si>
  <si>
    <t>интернаты</t>
  </si>
  <si>
    <t>на дому</t>
  </si>
  <si>
    <t>полустацилнар</t>
  </si>
  <si>
    <t>(комплексные 85)</t>
  </si>
  <si>
    <t>853100О.99.0.АЭ09АА00000</t>
  </si>
  <si>
    <t>853200О.99.0.АЭ10АА00000</t>
  </si>
  <si>
    <t>должность</t>
  </si>
  <si>
    <t>подпись</t>
  </si>
  <si>
    <t>(расшифровка подписи)</t>
  </si>
  <si>
    <t>Директор_________</t>
  </si>
  <si>
    <t>_________________</t>
  </si>
  <si>
    <t xml:space="preserve">           Ю.В. Шамрай_________________</t>
  </si>
  <si>
    <t>880000О.99.0.АЭ26АА01000</t>
  </si>
  <si>
    <t>870000О.99.0.АЭ25АА01000</t>
  </si>
  <si>
    <t>утверждено в государственном задании на год &lt;3&gt; 2022</t>
  </si>
  <si>
    <t xml:space="preserve">                                                                                                                                                                                                   </t>
  </si>
  <si>
    <t>Отчет  об исполнении государственного задания за   2 квартал 2023 год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</si>
</sst>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7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/>
    <xf numFmtId="49" fontId="3" fillId="0" borderId="3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7" fillId="0" borderId="2" xfId="0" applyFont="1" applyBorder="1"/>
    <xf numFmtId="0" fontId="7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/>
    <xf numFmtId="0" fontId="8" fillId="0" borderId="3" xfId="0" applyFont="1" applyBorder="1" applyAlignment="1">
      <alignment wrapText="1"/>
    </xf>
    <xf numFmtId="49" fontId="7" fillId="0" borderId="15" xfId="0" applyNumberFormat="1" applyFont="1" applyBorder="1" applyAlignment="1">
      <alignment wrapText="1"/>
    </xf>
    <xf numFmtId="0" fontId="7" fillId="0" borderId="18" xfId="0" applyFont="1" applyBorder="1"/>
    <xf numFmtId="0" fontId="4" fillId="0" borderId="2" xfId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wrapText="1"/>
    </xf>
    <xf numFmtId="0" fontId="3" fillId="0" borderId="7" xfId="0" applyFont="1" applyBorder="1"/>
    <xf numFmtId="49" fontId="8" fillId="0" borderId="5" xfId="0" applyNumberFormat="1" applyFont="1" applyBorder="1" applyAlignment="1">
      <alignment wrapText="1"/>
    </xf>
    <xf numFmtId="0" fontId="8" fillId="0" borderId="7" xfId="0" applyFont="1" applyBorder="1"/>
    <xf numFmtId="0" fontId="2" fillId="0" borderId="0" xfId="0" applyFont="1"/>
    <xf numFmtId="0" fontId="9" fillId="0" borderId="3" xfId="0" applyFont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2" xfId="0" applyFont="1" applyFill="1" applyBorder="1" applyAlignment="1">
      <alignment wrapText="1"/>
    </xf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3" xfId="0" applyFont="1" applyBorder="1" applyAlignment="1">
      <alignment vertical="center" wrapText="1"/>
    </xf>
    <xf numFmtId="2" fontId="0" fillId="0" borderId="0" xfId="0" applyNumberFormat="1"/>
    <xf numFmtId="0" fontId="9" fillId="0" borderId="3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Alignment="1">
      <alignment vertical="center"/>
    </xf>
    <xf numFmtId="0" fontId="14" fillId="0" borderId="2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2" fillId="2" borderId="0" xfId="0" applyFont="1" applyFill="1"/>
    <xf numFmtId="0" fontId="0" fillId="2" borderId="0" xfId="0" applyFill="1"/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wrapText="1"/>
    </xf>
    <xf numFmtId="49" fontId="9" fillId="0" borderId="3" xfId="0" applyNumberFormat="1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/>
    <xf numFmtId="0" fontId="0" fillId="0" borderId="0" xfId="0" applyAlignment="1"/>
    <xf numFmtId="0" fontId="15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3" fontId="3" fillId="0" borderId="3" xfId="2" applyFont="1" applyBorder="1" applyAlignment="1">
      <alignment vertical="top" wrapText="1"/>
    </xf>
    <xf numFmtId="43" fontId="3" fillId="0" borderId="4" xfId="2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&#1050;&#1086;&#1085;&#1090;&#1088;&#1086;&#1083;&#1080;%20&#1085;&#1072;%20&#1090;&#1077;&#1088;.&#1094;&#1077;&#1085;&#1090;&#1088;&#1099;/&#1043;&#1086;&#1089;.&#1079;&#1072;&#1076;.&#1057;&#1074;&#1086;&#1076;%20%209%20&#1084;&#1077;&#1089;.%20%202018%20%20Microsoft%20Exce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8;&#1088;&#1072;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3;&#1072;&#1090;&#1072;&#1083;&#1100;&#1103;%20&#1040;&#1083;&#1077;&#1082;&#1089;&#1072;&#1085;&#1076;&#1088;&#1086;&#1074;&#1085;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83;&#1100;&#1075;&#1072;%20&#1042;&#1080;&#1082;&#1090;&#1086;&#1088;&#1086;&#1074;&#1085;&#1072;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102;&#1088;&#1080;&#1089;&#1090;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wnloads/&#1073;&#1091;&#1092;&#1077;&#1088;/&#1043;&#1086;&#1089;.&#1079;&#1072;&#1076;&#1072;&#1085;&#1080;&#1077;%202018/35%20&#1050;&#1088;&#1072;&#1089;&#1085;&#1086;&#1075;&#1074;&#1072;&#1088;&#1076;&#1077;&#1081;&#1089;&#1082;&#1080;&#1081;%202018%20&#1080;&#1089;&#1087;&#1088;&#1072;&#1074;&#1083;&#1077;&#1085;&#1085;&#1099;&#108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23">
          <cell r="C23" t="str">
            <v xml:space="preserve">22032000000000002004100 </v>
          </cell>
        </row>
        <row r="25">
          <cell r="C25" t="str">
            <v>22032000000000002004100</v>
          </cell>
        </row>
        <row r="61">
          <cell r="C61" t="str">
            <v>22030000000000001007100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3"/>
      <sheetName val="стр.4_6"/>
    </sheetNames>
    <sheetDataSet>
      <sheetData sheetId="0" refreshError="1">
        <row r="54">
          <cell r="BH54" t="str">
            <v>Численность граждан, получивших социальные услуги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6AEC72ED34BA7B0BA7E93B4D705F344730BCAED11AE65D422A46CE7ED4EB1FB9866835A1D565DCC3B4D130606Ev82E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consultantplus://offline/ref=6AEC72ED34BA7B0BA7E93B4D705F344730BCAED11AE65D422A46CE7ED4EB1FB9866835A1D565DCC3B4D130606Ev82E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0"/>
  <sheetViews>
    <sheetView tabSelected="1" topLeftCell="D7" zoomScale="130" zoomScaleNormal="130" workbookViewId="0">
      <selection activeCell="R18" sqref="R18"/>
    </sheetView>
  </sheetViews>
  <sheetFormatPr defaultRowHeight="15"/>
  <cols>
    <col min="1" max="1" width="21.28515625" style="27" customWidth="1"/>
    <col min="2" max="2" width="18" customWidth="1"/>
    <col min="3" max="3" width="5.7109375" customWidth="1"/>
    <col min="4" max="4" width="5.28515625" customWidth="1"/>
    <col min="5" max="5" width="6.140625" customWidth="1"/>
    <col min="6" max="6" width="7.5703125" customWidth="1"/>
    <col min="7" max="7" width="7.140625" customWidth="1"/>
    <col min="8" max="8" width="14.42578125" customWidth="1"/>
    <col min="9" max="9" width="7.5703125" customWidth="1"/>
    <col min="11" max="11" width="10" style="61" customWidth="1"/>
    <col min="12" max="12" width="12.140625" style="61" customWidth="1"/>
    <col min="13" max="13" width="10.5703125" style="61" customWidth="1"/>
    <col min="14" max="14" width="9.5703125" style="61" customWidth="1"/>
    <col min="16" max="16" width="12.85546875" customWidth="1"/>
    <col min="17" max="17" width="12.7109375" customWidth="1"/>
    <col min="19" max="19" width="12.140625" customWidth="1"/>
  </cols>
  <sheetData>
    <row r="1" spans="1:18" ht="21" customHeight="1">
      <c r="A1" s="49"/>
      <c r="B1" s="49"/>
      <c r="C1" s="49"/>
      <c r="D1" s="49"/>
      <c r="E1" s="49"/>
      <c r="F1" s="49"/>
      <c r="G1" s="50" t="s">
        <v>92</v>
      </c>
      <c r="H1" s="49"/>
      <c r="I1" s="49"/>
      <c r="J1" s="49"/>
      <c r="K1" s="59"/>
      <c r="L1" s="59"/>
      <c r="M1" s="59"/>
      <c r="N1" s="59"/>
      <c r="O1" s="49"/>
      <c r="P1" s="50" t="s">
        <v>22</v>
      </c>
      <c r="Q1" s="49"/>
    </row>
    <row r="2" spans="1:18" ht="30" customHeight="1">
      <c r="A2" s="49"/>
      <c r="B2" s="77" t="s">
        <v>71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49"/>
    </row>
    <row r="3" spans="1:18">
      <c r="A3" s="49"/>
      <c r="B3" s="51"/>
      <c r="C3" s="49"/>
      <c r="D3" s="49"/>
      <c r="E3" s="49"/>
      <c r="F3" s="49"/>
      <c r="G3" s="49"/>
      <c r="H3" s="49"/>
      <c r="I3" s="49"/>
      <c r="J3" s="49"/>
      <c r="K3" s="59"/>
      <c r="L3" s="59"/>
      <c r="M3" s="59"/>
      <c r="N3" s="59"/>
      <c r="O3" s="49"/>
      <c r="P3" s="49"/>
      <c r="Q3" s="49"/>
    </row>
    <row r="4" spans="1:18" ht="29.25" customHeight="1">
      <c r="A4" s="70" t="s">
        <v>15</v>
      </c>
      <c r="B4" s="69" t="s">
        <v>0</v>
      </c>
      <c r="C4" s="69" t="s">
        <v>1</v>
      </c>
      <c r="D4" s="69"/>
      <c r="E4" s="69"/>
      <c r="F4" s="69" t="s">
        <v>2</v>
      </c>
      <c r="G4" s="69"/>
      <c r="H4" s="69" t="s">
        <v>3</v>
      </c>
      <c r="I4" s="69"/>
      <c r="J4" s="69"/>
      <c r="K4" s="69"/>
      <c r="L4" s="69"/>
      <c r="M4" s="69"/>
      <c r="N4" s="69"/>
      <c r="O4" s="69"/>
      <c r="P4" s="69"/>
      <c r="Q4" s="69" t="s">
        <v>23</v>
      </c>
    </row>
    <row r="5" spans="1:18" ht="30" customHeight="1">
      <c r="A5" s="70"/>
      <c r="B5" s="69"/>
      <c r="C5" s="69"/>
      <c r="D5" s="69"/>
      <c r="E5" s="69"/>
      <c r="F5" s="69"/>
      <c r="G5" s="69"/>
      <c r="H5" s="69" t="s">
        <v>4</v>
      </c>
      <c r="I5" s="69" t="s">
        <v>5</v>
      </c>
      <c r="J5" s="69"/>
      <c r="K5" s="68" t="s">
        <v>6</v>
      </c>
      <c r="L5" s="68"/>
      <c r="M5" s="68"/>
      <c r="N5" s="68" t="s">
        <v>7</v>
      </c>
      <c r="O5" s="69" t="s">
        <v>8</v>
      </c>
      <c r="P5" s="69" t="s">
        <v>9</v>
      </c>
      <c r="Q5" s="69"/>
    </row>
    <row r="6" spans="1:18" ht="127.5">
      <c r="A6" s="70"/>
      <c r="B6" s="69"/>
      <c r="C6" s="47" t="s">
        <v>10</v>
      </c>
      <c r="D6" s="47" t="s">
        <v>10</v>
      </c>
      <c r="E6" s="47" t="s">
        <v>10</v>
      </c>
      <c r="F6" s="47" t="s">
        <v>10</v>
      </c>
      <c r="G6" s="47" t="s">
        <v>10</v>
      </c>
      <c r="H6" s="69"/>
      <c r="I6" s="47" t="s">
        <v>11</v>
      </c>
      <c r="J6" s="52" t="s">
        <v>12</v>
      </c>
      <c r="K6" s="67" t="s">
        <v>90</v>
      </c>
      <c r="L6" s="57" t="s">
        <v>13</v>
      </c>
      <c r="M6" s="57" t="s">
        <v>14</v>
      </c>
      <c r="N6" s="68"/>
      <c r="O6" s="69"/>
      <c r="P6" s="69"/>
      <c r="Q6" s="69"/>
    </row>
    <row r="7" spans="1:18">
      <c r="A7" s="53"/>
      <c r="B7" s="54">
        <v>1</v>
      </c>
      <c r="C7" s="54">
        <v>2</v>
      </c>
      <c r="D7" s="54">
        <v>3</v>
      </c>
      <c r="E7" s="54">
        <v>4</v>
      </c>
      <c r="F7" s="54">
        <v>5</v>
      </c>
      <c r="G7" s="54">
        <v>6</v>
      </c>
      <c r="H7" s="54">
        <v>7</v>
      </c>
      <c r="I7" s="54">
        <v>8</v>
      </c>
      <c r="J7" s="54">
        <v>9</v>
      </c>
      <c r="K7" s="58">
        <v>10</v>
      </c>
      <c r="L7" s="58">
        <v>11</v>
      </c>
      <c r="M7" s="58">
        <v>12</v>
      </c>
      <c r="N7" s="58">
        <v>13</v>
      </c>
      <c r="O7" s="54">
        <v>14</v>
      </c>
      <c r="P7" s="54">
        <v>15</v>
      </c>
      <c r="Q7" s="54">
        <v>16</v>
      </c>
    </row>
    <row r="8" spans="1:18" ht="18.75" customHeight="1">
      <c r="A8" s="70" t="s">
        <v>42</v>
      </c>
      <c r="B8" s="71" t="s">
        <v>88</v>
      </c>
      <c r="C8" s="69" t="s">
        <v>17</v>
      </c>
      <c r="D8" s="69"/>
      <c r="E8" s="69"/>
      <c r="F8" s="73" t="s">
        <v>19</v>
      </c>
      <c r="G8" s="73"/>
      <c r="H8" s="69" t="s">
        <v>32</v>
      </c>
      <c r="I8" s="76" t="s">
        <v>21</v>
      </c>
      <c r="J8" s="69">
        <v>792</v>
      </c>
      <c r="K8" s="68">
        <v>321</v>
      </c>
      <c r="L8" s="68">
        <v>321</v>
      </c>
      <c r="M8" s="68">
        <v>302</v>
      </c>
      <c r="N8" s="68">
        <v>30</v>
      </c>
      <c r="O8" s="69"/>
      <c r="P8" s="69"/>
      <c r="Q8" s="68">
        <v>580964.82999999996</v>
      </c>
      <c r="R8" s="43">
        <f>M8/L8*100</f>
        <v>94.0809968847352</v>
      </c>
    </row>
    <row r="9" spans="1:18" ht="63.75" customHeight="1">
      <c r="A9" s="70"/>
      <c r="B9" s="72"/>
      <c r="C9" s="69"/>
      <c r="D9" s="69"/>
      <c r="E9" s="69"/>
      <c r="F9" s="73"/>
      <c r="G9" s="73"/>
      <c r="H9" s="69"/>
      <c r="I9" s="76"/>
      <c r="J9" s="69"/>
      <c r="K9" s="68"/>
      <c r="L9" s="68"/>
      <c r="M9" s="68"/>
      <c r="N9" s="68"/>
      <c r="O9" s="69"/>
      <c r="P9" s="69"/>
      <c r="Q9" s="68"/>
      <c r="R9" s="43" t="e">
        <f t="shared" ref="R9:R10" si="0">M9/L9*100</f>
        <v>#DIV/0!</v>
      </c>
    </row>
    <row r="10" spans="1:18" ht="15.75" customHeight="1" thickBot="1">
      <c r="A10" s="70"/>
      <c r="B10" s="71" t="s">
        <v>89</v>
      </c>
      <c r="C10" s="74" t="s">
        <v>16</v>
      </c>
      <c r="D10" s="74"/>
      <c r="E10" s="74"/>
      <c r="F10" s="73" t="s">
        <v>18</v>
      </c>
      <c r="G10" s="73"/>
      <c r="H10" s="69" t="s">
        <v>32</v>
      </c>
      <c r="I10" s="69" t="s">
        <v>20</v>
      </c>
      <c r="J10" s="69">
        <v>792</v>
      </c>
      <c r="K10" s="68">
        <v>202</v>
      </c>
      <c r="L10" s="68">
        <v>202</v>
      </c>
      <c r="M10" s="68">
        <v>102</v>
      </c>
      <c r="N10" s="68">
        <v>20</v>
      </c>
      <c r="O10" s="69"/>
      <c r="P10" s="69"/>
      <c r="Q10" s="75">
        <v>65418</v>
      </c>
      <c r="R10" s="43">
        <f t="shared" si="0"/>
        <v>50.495049504950494</v>
      </c>
    </row>
    <row r="11" spans="1:18" ht="76.5" customHeight="1" thickBot="1">
      <c r="A11" s="70"/>
      <c r="B11" s="72"/>
      <c r="C11" s="74"/>
      <c r="D11" s="74"/>
      <c r="E11" s="74"/>
      <c r="F11" s="73"/>
      <c r="G11" s="73"/>
      <c r="H11" s="69"/>
      <c r="I11" s="69"/>
      <c r="J11" s="69"/>
      <c r="K11" s="68"/>
      <c r="L11" s="68"/>
      <c r="M11" s="68"/>
      <c r="N11" s="68"/>
      <c r="O11" s="69"/>
      <c r="P11" s="69"/>
      <c r="Q11" s="75"/>
      <c r="R11" s="43" t="e">
        <f>M11/L11*100</f>
        <v>#DIV/0!</v>
      </c>
    </row>
    <row r="12" spans="1:18" ht="59.25" hidden="1" customHeight="1">
      <c r="A12" s="55"/>
      <c r="B12" s="62"/>
      <c r="C12" s="56"/>
      <c r="D12" s="56"/>
      <c r="E12" s="56"/>
      <c r="F12" s="63"/>
      <c r="G12" s="63"/>
      <c r="H12" s="56"/>
      <c r="I12" s="56"/>
      <c r="J12" s="56"/>
      <c r="K12" s="64"/>
      <c r="L12" s="64"/>
      <c r="M12" s="64"/>
      <c r="N12" s="64"/>
      <c r="O12" s="48"/>
      <c r="P12" s="48"/>
      <c r="Q12" s="48"/>
      <c r="R12" s="43"/>
    </row>
    <row r="13" spans="1:18" hidden="1">
      <c r="A13" s="29" t="s">
        <v>66</v>
      </c>
      <c r="B13" s="23"/>
      <c r="C13" s="23"/>
      <c r="D13" s="23"/>
      <c r="E13" s="23"/>
      <c r="F13" s="23"/>
      <c r="G13" s="23"/>
      <c r="H13" s="23"/>
      <c r="I13" s="23"/>
      <c r="J13" s="23"/>
      <c r="K13" s="60"/>
      <c r="L13" s="60"/>
      <c r="M13" s="60"/>
      <c r="N13" s="78" t="s">
        <v>67</v>
      </c>
      <c r="O13" s="78"/>
      <c r="P13" s="78"/>
    </row>
    <row r="14" spans="1:18" ht="6.75" hidden="1" customHeight="1">
      <c r="A14" s="29"/>
      <c r="B14" s="23"/>
      <c r="C14" s="23"/>
      <c r="D14" s="23"/>
      <c r="E14" s="23"/>
      <c r="F14" s="23"/>
      <c r="G14" s="23"/>
      <c r="H14" s="23"/>
      <c r="I14" s="23"/>
      <c r="J14" s="23"/>
      <c r="K14" s="60"/>
      <c r="L14" s="60"/>
      <c r="M14" s="60"/>
      <c r="N14" s="60"/>
      <c r="O14" s="23"/>
      <c r="P14" s="23"/>
    </row>
    <row r="15" spans="1:18" hidden="1">
      <c r="A15" s="29" t="s">
        <v>68</v>
      </c>
      <c r="B15" s="23"/>
      <c r="C15" s="23"/>
      <c r="D15" s="23"/>
      <c r="E15" s="23"/>
      <c r="F15" s="23"/>
      <c r="G15" s="23"/>
      <c r="H15" s="23"/>
      <c r="I15" s="23"/>
      <c r="J15" s="23"/>
      <c r="K15" s="60"/>
      <c r="L15" s="60"/>
      <c r="M15" s="60"/>
      <c r="N15" s="78" t="s">
        <v>70</v>
      </c>
      <c r="O15" s="78"/>
      <c r="P15" s="23"/>
    </row>
    <row r="16" spans="1:18" ht="35.25" hidden="1" customHeight="1">
      <c r="A16" s="29" t="s">
        <v>69</v>
      </c>
      <c r="B16" s="23"/>
      <c r="C16" s="23"/>
      <c r="D16" s="23"/>
      <c r="E16" s="23"/>
      <c r="F16" s="23"/>
      <c r="G16" s="23"/>
      <c r="H16" s="23"/>
      <c r="I16" s="23"/>
      <c r="J16" s="23"/>
      <c r="K16" s="60"/>
      <c r="L16" s="60"/>
      <c r="M16" s="60"/>
      <c r="N16" s="60"/>
      <c r="O16" s="23"/>
      <c r="P16" s="23"/>
    </row>
    <row r="17" spans="1:14">
      <c r="A17" s="29"/>
    </row>
    <row r="18" spans="1:14">
      <c r="B18" s="65" t="s">
        <v>85</v>
      </c>
      <c r="C18" s="65" t="s">
        <v>86</v>
      </c>
      <c r="D18" s="65"/>
      <c r="E18" s="65"/>
      <c r="F18" s="82" t="s">
        <v>87</v>
      </c>
      <c r="G18" s="82"/>
      <c r="H18" s="82"/>
    </row>
    <row r="19" spans="1:14">
      <c r="B19" s="66" t="s">
        <v>82</v>
      </c>
      <c r="C19" s="79" t="s">
        <v>83</v>
      </c>
      <c r="D19" s="79"/>
      <c r="E19" s="79"/>
      <c r="F19" s="80" t="s">
        <v>84</v>
      </c>
      <c r="G19" s="80"/>
      <c r="H19" s="81"/>
    </row>
    <row r="20" spans="1:14">
      <c r="N20" s="61" t="s">
        <v>91</v>
      </c>
    </row>
  </sheetData>
  <mergeCells count="47">
    <mergeCell ref="N13:P13"/>
    <mergeCell ref="N15:O15"/>
    <mergeCell ref="C19:E19"/>
    <mergeCell ref="F19:H19"/>
    <mergeCell ref="F18:H18"/>
    <mergeCell ref="B2:P2"/>
    <mergeCell ref="Q4:Q6"/>
    <mergeCell ref="H5:H6"/>
    <mergeCell ref="I5:J5"/>
    <mergeCell ref="K5:M5"/>
    <mergeCell ref="N5:N6"/>
    <mergeCell ref="O5:O6"/>
    <mergeCell ref="A4:A6"/>
    <mergeCell ref="P5:P6"/>
    <mergeCell ref="B4:B6"/>
    <mergeCell ref="C4:E5"/>
    <mergeCell ref="F4:G5"/>
    <mergeCell ref="H4:P4"/>
    <mergeCell ref="Q8:Q9"/>
    <mergeCell ref="B10:B11"/>
    <mergeCell ref="C10:E11"/>
    <mergeCell ref="F10:F11"/>
    <mergeCell ref="G10:G11"/>
    <mergeCell ref="H10:H11"/>
    <mergeCell ref="I10:I11"/>
    <mergeCell ref="J10:J11"/>
    <mergeCell ref="P10:P11"/>
    <mergeCell ref="Q10:Q11"/>
    <mergeCell ref="H8:H9"/>
    <mergeCell ref="I8:I9"/>
    <mergeCell ref="J8:J9"/>
    <mergeCell ref="K8:K9"/>
    <mergeCell ref="L8:L9"/>
    <mergeCell ref="M8:M9"/>
    <mergeCell ref="A8:A11"/>
    <mergeCell ref="B8:B9"/>
    <mergeCell ref="C8:E9"/>
    <mergeCell ref="F8:F9"/>
    <mergeCell ref="G8:G9"/>
    <mergeCell ref="N8:N9"/>
    <mergeCell ref="O8:O9"/>
    <mergeCell ref="P8:P9"/>
    <mergeCell ref="K10:K11"/>
    <mergeCell ref="L10:L11"/>
    <mergeCell ref="M10:M11"/>
    <mergeCell ref="N10:N11"/>
    <mergeCell ref="O10:O11"/>
  </mergeCells>
  <hyperlinks>
    <hyperlink ref="J6" r:id="rId1" display="consultantplus://offline/ref=6AEC72ED34BA7B0BA7E93B4D705F344730BCAED11AE65D422A46CE7ED4EB1FB9866835A1D565DCC3B4D130606Ev82EF"/>
  </hyperlinks>
  <pageMargins left="0.11811023622047245" right="0.11811023622047245" top="0.35433070866141736" bottom="0.23622047244094491" header="0.31496062992125984" footer="0.11811023622047245"/>
  <pageSetup paperSize="9" scale="7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28"/>
  <sheetViews>
    <sheetView topLeftCell="A129" workbookViewId="0">
      <selection sqref="A1:XFD9"/>
    </sheetView>
  </sheetViews>
  <sheetFormatPr defaultRowHeight="15"/>
  <cols>
    <col min="1" max="1" width="20.7109375" style="27" customWidth="1"/>
    <col min="2" max="2" width="18" customWidth="1"/>
    <col min="3" max="3" width="5.7109375" customWidth="1"/>
    <col min="4" max="4" width="5.28515625" customWidth="1"/>
    <col min="5" max="5" width="6.140625" customWidth="1"/>
    <col min="6" max="6" width="7.5703125" customWidth="1"/>
    <col min="7" max="7" width="7.140625" customWidth="1"/>
    <col min="8" max="8" width="14.42578125" customWidth="1"/>
    <col min="9" max="9" width="7.5703125" customWidth="1"/>
    <col min="11" max="11" width="10" customWidth="1"/>
    <col min="12" max="12" width="12.140625" customWidth="1"/>
    <col min="13" max="13" width="10.5703125" customWidth="1"/>
    <col min="14" max="14" width="9.5703125" style="27" customWidth="1"/>
    <col min="16" max="16" width="7.85546875" customWidth="1"/>
    <col min="17" max="17" width="6.5703125" customWidth="1"/>
    <col min="18" max="18" width="8.28515625" bestFit="1" customWidth="1"/>
  </cols>
  <sheetData>
    <row r="1" spans="1:18" hidden="1">
      <c r="G1" s="3" t="s">
        <v>74</v>
      </c>
      <c r="P1" s="3" t="s">
        <v>22</v>
      </c>
    </row>
    <row r="2" spans="1:18" hidden="1">
      <c r="B2" s="85" t="s">
        <v>71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8" hidden="1">
      <c r="B3" s="1"/>
    </row>
    <row r="4" spans="1:18" ht="29.25" hidden="1" customHeight="1">
      <c r="A4" s="86" t="s">
        <v>15</v>
      </c>
      <c r="B4" s="83" t="s">
        <v>0</v>
      </c>
      <c r="C4" s="83" t="s">
        <v>1</v>
      </c>
      <c r="D4" s="83"/>
      <c r="E4" s="83"/>
      <c r="F4" s="83" t="s">
        <v>2</v>
      </c>
      <c r="G4" s="83"/>
      <c r="H4" s="83" t="s">
        <v>3</v>
      </c>
      <c r="I4" s="83"/>
      <c r="J4" s="83"/>
      <c r="K4" s="83"/>
      <c r="L4" s="83"/>
      <c r="M4" s="83"/>
      <c r="N4" s="83"/>
      <c r="O4" s="83"/>
      <c r="P4" s="83"/>
      <c r="Q4" s="83" t="s">
        <v>23</v>
      </c>
    </row>
    <row r="5" spans="1:18" ht="30" hidden="1" customHeight="1">
      <c r="A5" s="86"/>
      <c r="B5" s="83"/>
      <c r="C5" s="83"/>
      <c r="D5" s="83"/>
      <c r="E5" s="83"/>
      <c r="F5" s="83"/>
      <c r="G5" s="83"/>
      <c r="H5" s="83" t="s">
        <v>4</v>
      </c>
      <c r="I5" s="83" t="s">
        <v>5</v>
      </c>
      <c r="J5" s="83"/>
      <c r="K5" s="83" t="s">
        <v>6</v>
      </c>
      <c r="L5" s="83"/>
      <c r="M5" s="83"/>
      <c r="N5" s="84" t="s">
        <v>7</v>
      </c>
      <c r="O5" s="83" t="s">
        <v>8</v>
      </c>
      <c r="P5" s="83" t="s">
        <v>9</v>
      </c>
      <c r="Q5" s="83"/>
    </row>
    <row r="6" spans="1:18" ht="127.5" hidden="1">
      <c r="A6" s="86"/>
      <c r="B6" s="83"/>
      <c r="C6" s="31" t="s">
        <v>10</v>
      </c>
      <c r="D6" s="31" t="s">
        <v>10</v>
      </c>
      <c r="E6" s="31" t="s">
        <v>10</v>
      </c>
      <c r="F6" s="31" t="s">
        <v>10</v>
      </c>
      <c r="G6" s="31" t="s">
        <v>10</v>
      </c>
      <c r="H6" s="83"/>
      <c r="I6" s="31" t="s">
        <v>11</v>
      </c>
      <c r="J6" s="17" t="s">
        <v>12</v>
      </c>
      <c r="K6" s="31" t="s">
        <v>72</v>
      </c>
      <c r="L6" s="31" t="s">
        <v>13</v>
      </c>
      <c r="M6" s="31" t="s">
        <v>14</v>
      </c>
      <c r="N6" s="84"/>
      <c r="O6" s="83"/>
      <c r="P6" s="83"/>
      <c r="Q6" s="83"/>
    </row>
    <row r="7" spans="1:18" hidden="1">
      <c r="A7" s="28"/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2">
        <v>10</v>
      </c>
      <c r="L7" s="2">
        <v>11</v>
      </c>
      <c r="M7" s="2">
        <v>12</v>
      </c>
      <c r="N7" s="30">
        <v>13</v>
      </c>
      <c r="O7" s="2">
        <v>14</v>
      </c>
      <c r="P7" s="2">
        <v>15</v>
      </c>
      <c r="Q7" s="2">
        <v>16</v>
      </c>
    </row>
    <row r="8" spans="1:18" ht="48.75" hidden="1" customHeight="1">
      <c r="A8" s="86" t="s">
        <v>24</v>
      </c>
      <c r="B8" s="89" t="str">
        <f>[1]Лист1!C23</f>
        <v xml:space="preserve">22032000000000002004100 </v>
      </c>
      <c r="C8" s="83" t="s">
        <v>17</v>
      </c>
      <c r="D8" s="83"/>
      <c r="E8" s="83"/>
      <c r="F8" s="90" t="s">
        <v>19</v>
      </c>
      <c r="G8" s="90"/>
      <c r="H8" s="83" t="str">
        <f>[2]стр.1_3!$BH$54</f>
        <v>Численность граждан, получивших социальные услуги</v>
      </c>
      <c r="I8" s="91" t="s">
        <v>21</v>
      </c>
      <c r="J8" s="83">
        <v>792</v>
      </c>
      <c r="K8" s="83">
        <v>582</v>
      </c>
      <c r="L8" s="83">
        <v>582</v>
      </c>
      <c r="M8" s="92">
        <v>561</v>
      </c>
      <c r="N8" s="93">
        <v>58</v>
      </c>
      <c r="O8" s="83"/>
      <c r="P8" s="83"/>
      <c r="Q8" s="87"/>
      <c r="R8" s="43">
        <f>M8/L8*100</f>
        <v>96.391752577319593</v>
      </c>
    </row>
    <row r="9" spans="1:18" ht="18" hidden="1" customHeight="1">
      <c r="A9" s="86"/>
      <c r="B9" s="90"/>
      <c r="C9" s="83"/>
      <c r="D9" s="83"/>
      <c r="E9" s="83"/>
      <c r="F9" s="90"/>
      <c r="G9" s="90"/>
      <c r="H9" s="83"/>
      <c r="I9" s="91"/>
      <c r="J9" s="83"/>
      <c r="K9" s="83"/>
      <c r="L9" s="83"/>
      <c r="M9" s="92"/>
      <c r="N9" s="93"/>
      <c r="O9" s="83"/>
      <c r="P9" s="83"/>
      <c r="Q9" s="88"/>
      <c r="R9" s="43" t="e">
        <f t="shared" ref="R9:R72" si="0">M9/L9*100</f>
        <v>#DIV/0!</v>
      </c>
    </row>
    <row r="10" spans="1:18" ht="29.25" hidden="1" customHeight="1">
      <c r="A10" s="86"/>
      <c r="B10" s="89" t="str">
        <f>[1]Лист1!C25</f>
        <v>22032000000000002004100</v>
      </c>
      <c r="C10" s="83" t="s">
        <v>16</v>
      </c>
      <c r="D10" s="83"/>
      <c r="E10" s="83"/>
      <c r="F10" s="90" t="s">
        <v>18</v>
      </c>
      <c r="G10" s="90"/>
      <c r="H10" s="83" t="str">
        <f>[2]стр.1_3!$BH$54</f>
        <v>Численность граждан, получивших социальные услуги</v>
      </c>
      <c r="I10" s="83" t="s">
        <v>20</v>
      </c>
      <c r="J10" s="83">
        <v>792</v>
      </c>
      <c r="K10" s="83">
        <v>887</v>
      </c>
      <c r="L10" s="83">
        <v>887</v>
      </c>
      <c r="M10" s="92">
        <v>596</v>
      </c>
      <c r="N10" s="84">
        <v>89</v>
      </c>
      <c r="O10" s="83"/>
      <c r="P10" s="83"/>
      <c r="Q10" s="87"/>
      <c r="R10" s="43">
        <f t="shared" si="0"/>
        <v>67.192784667418266</v>
      </c>
    </row>
    <row r="11" spans="1:18" ht="54" hidden="1" customHeight="1">
      <c r="A11" s="86"/>
      <c r="B11" s="90"/>
      <c r="C11" s="83"/>
      <c r="D11" s="83"/>
      <c r="E11" s="83"/>
      <c r="F11" s="90"/>
      <c r="G11" s="90"/>
      <c r="H11" s="83"/>
      <c r="I11" s="83"/>
      <c r="J11" s="83"/>
      <c r="K11" s="83"/>
      <c r="L11" s="83"/>
      <c r="M11" s="92"/>
      <c r="N11" s="84"/>
      <c r="O11" s="83"/>
      <c r="P11" s="83"/>
      <c r="Q11" s="88"/>
      <c r="R11" s="43" t="e">
        <f t="shared" si="0"/>
        <v>#DIV/0!</v>
      </c>
    </row>
    <row r="12" spans="1:18" ht="15" hidden="1" customHeight="1">
      <c r="A12" s="97" t="s">
        <v>25</v>
      </c>
      <c r="B12" s="98" t="s">
        <v>26</v>
      </c>
      <c r="C12" s="94" t="s">
        <v>17</v>
      </c>
      <c r="D12" s="94"/>
      <c r="E12" s="94"/>
      <c r="F12" s="99" t="s">
        <v>19</v>
      </c>
      <c r="G12" s="99"/>
      <c r="H12" s="94" t="str">
        <f>[3]стр.1_3!$BH$54</f>
        <v>Численность граждан, получивших социальные услуги</v>
      </c>
      <c r="I12" s="100" t="s">
        <v>21</v>
      </c>
      <c r="J12" s="94">
        <v>792</v>
      </c>
      <c r="K12" s="94">
        <v>565</v>
      </c>
      <c r="L12" s="94">
        <v>565</v>
      </c>
      <c r="M12" s="69">
        <v>504</v>
      </c>
      <c r="N12" s="94">
        <v>56</v>
      </c>
      <c r="O12" s="94"/>
      <c r="P12" s="94"/>
      <c r="Q12" s="95"/>
      <c r="R12" s="43">
        <f t="shared" si="0"/>
        <v>89.203539823008853</v>
      </c>
    </row>
    <row r="13" spans="1:18" ht="48.75" hidden="1" customHeight="1">
      <c r="A13" s="97"/>
      <c r="B13" s="98"/>
      <c r="C13" s="94"/>
      <c r="D13" s="94"/>
      <c r="E13" s="94"/>
      <c r="F13" s="99"/>
      <c r="G13" s="99"/>
      <c r="H13" s="94"/>
      <c r="I13" s="100"/>
      <c r="J13" s="94"/>
      <c r="K13" s="94"/>
      <c r="L13" s="94"/>
      <c r="M13" s="69"/>
      <c r="N13" s="94"/>
      <c r="O13" s="94"/>
      <c r="P13" s="94"/>
      <c r="Q13" s="96"/>
      <c r="R13" s="43" t="e">
        <f t="shared" si="0"/>
        <v>#DIV/0!</v>
      </c>
    </row>
    <row r="14" spans="1:18" hidden="1">
      <c r="A14" s="97"/>
      <c r="B14" s="98" t="s">
        <v>27</v>
      </c>
      <c r="C14" s="94" t="s">
        <v>16</v>
      </c>
      <c r="D14" s="94"/>
      <c r="E14" s="94"/>
      <c r="F14" s="99" t="s">
        <v>18</v>
      </c>
      <c r="G14" s="99"/>
      <c r="H14" s="94" t="str">
        <f>[3]стр.1_3!$BH$54</f>
        <v>Численность граждан, получивших социальные услуги</v>
      </c>
      <c r="I14" s="94" t="s">
        <v>20</v>
      </c>
      <c r="J14" s="94">
        <v>792</v>
      </c>
      <c r="K14" s="94">
        <v>900</v>
      </c>
      <c r="L14" s="94">
        <v>900</v>
      </c>
      <c r="M14" s="69">
        <v>414</v>
      </c>
      <c r="N14" s="94">
        <v>90</v>
      </c>
      <c r="O14" s="94"/>
      <c r="P14" s="94"/>
      <c r="Q14" s="95"/>
      <c r="R14" s="43">
        <f t="shared" si="0"/>
        <v>46</v>
      </c>
    </row>
    <row r="15" spans="1:18" ht="87" hidden="1" customHeight="1">
      <c r="A15" s="97"/>
      <c r="B15" s="98"/>
      <c r="C15" s="94"/>
      <c r="D15" s="94"/>
      <c r="E15" s="94"/>
      <c r="F15" s="99"/>
      <c r="G15" s="99"/>
      <c r="H15" s="94"/>
      <c r="I15" s="94"/>
      <c r="J15" s="94"/>
      <c r="K15" s="94"/>
      <c r="L15" s="94"/>
      <c r="M15" s="69"/>
      <c r="N15" s="94"/>
      <c r="O15" s="94"/>
      <c r="P15" s="94"/>
      <c r="Q15" s="96"/>
      <c r="R15" s="43" t="e">
        <f t="shared" si="0"/>
        <v>#DIV/0!</v>
      </c>
    </row>
    <row r="16" spans="1:18" ht="24.75" hidden="1" customHeight="1">
      <c r="A16" s="101" t="s">
        <v>28</v>
      </c>
      <c r="B16" s="89" t="s">
        <v>26</v>
      </c>
      <c r="C16" s="83" t="s">
        <v>17</v>
      </c>
      <c r="D16" s="83"/>
      <c r="E16" s="83"/>
      <c r="F16" s="90" t="s">
        <v>19</v>
      </c>
      <c r="G16" s="90"/>
      <c r="H16" s="83" t="str">
        <f>[2]стр.1_3!$BH$54</f>
        <v>Численность граждан, получивших социальные услуги</v>
      </c>
      <c r="I16" s="91" t="s">
        <v>21</v>
      </c>
      <c r="J16" s="83">
        <v>792</v>
      </c>
      <c r="K16" s="83">
        <v>1160</v>
      </c>
      <c r="L16" s="83">
        <v>1160</v>
      </c>
      <c r="M16" s="92">
        <v>1139</v>
      </c>
      <c r="N16" s="84">
        <v>116</v>
      </c>
      <c r="O16" s="83"/>
      <c r="P16" s="83"/>
      <c r="Q16" s="87"/>
      <c r="R16" s="43">
        <f t="shared" si="0"/>
        <v>98.189655172413794</v>
      </c>
    </row>
    <row r="17" spans="1:18" ht="66" hidden="1" customHeight="1">
      <c r="A17" s="101"/>
      <c r="B17" s="90"/>
      <c r="C17" s="83"/>
      <c r="D17" s="83"/>
      <c r="E17" s="83"/>
      <c r="F17" s="90"/>
      <c r="G17" s="90"/>
      <c r="H17" s="83"/>
      <c r="I17" s="91"/>
      <c r="J17" s="83"/>
      <c r="K17" s="83"/>
      <c r="L17" s="83"/>
      <c r="M17" s="92"/>
      <c r="N17" s="84"/>
      <c r="O17" s="83"/>
      <c r="P17" s="83"/>
      <c r="Q17" s="88"/>
      <c r="R17" s="43" t="e">
        <f t="shared" si="0"/>
        <v>#DIV/0!</v>
      </c>
    </row>
    <row r="18" spans="1:18" ht="21" hidden="1" customHeight="1">
      <c r="A18" s="101"/>
      <c r="B18" s="89" t="s">
        <v>27</v>
      </c>
      <c r="C18" s="83" t="s">
        <v>16</v>
      </c>
      <c r="D18" s="83"/>
      <c r="E18" s="83"/>
      <c r="F18" s="90" t="s">
        <v>18</v>
      </c>
      <c r="G18" s="90"/>
      <c r="H18" s="83" t="str">
        <f>[2]стр.1_3!$BH$54</f>
        <v>Численность граждан, получивших социальные услуги</v>
      </c>
      <c r="I18" s="83" t="s">
        <v>20</v>
      </c>
      <c r="J18" s="83">
        <v>792</v>
      </c>
      <c r="K18" s="83">
        <v>800</v>
      </c>
      <c r="L18" s="83">
        <v>800</v>
      </c>
      <c r="M18" s="92">
        <v>392</v>
      </c>
      <c r="N18" s="84">
        <v>80</v>
      </c>
      <c r="O18" s="83"/>
      <c r="P18" s="83"/>
      <c r="Q18" s="87"/>
      <c r="R18" s="43">
        <f t="shared" si="0"/>
        <v>49</v>
      </c>
    </row>
    <row r="19" spans="1:18" ht="57" hidden="1" customHeight="1">
      <c r="A19" s="101"/>
      <c r="B19" s="90"/>
      <c r="C19" s="83"/>
      <c r="D19" s="83"/>
      <c r="E19" s="83"/>
      <c r="F19" s="90"/>
      <c r="G19" s="90"/>
      <c r="H19" s="83"/>
      <c r="I19" s="83"/>
      <c r="J19" s="83"/>
      <c r="K19" s="83"/>
      <c r="L19" s="83"/>
      <c r="M19" s="92"/>
      <c r="N19" s="84"/>
      <c r="O19" s="83"/>
      <c r="P19" s="83"/>
      <c r="Q19" s="88"/>
      <c r="R19" s="43" t="e">
        <f t="shared" si="0"/>
        <v>#DIV/0!</v>
      </c>
    </row>
    <row r="20" spans="1:18" hidden="1">
      <c r="A20" s="86" t="s">
        <v>29</v>
      </c>
      <c r="B20" s="104" t="s">
        <v>26</v>
      </c>
      <c r="C20" s="106" t="s">
        <v>17</v>
      </c>
      <c r="D20" s="107"/>
      <c r="E20" s="108"/>
      <c r="F20" s="90" t="s">
        <v>19</v>
      </c>
      <c r="G20" s="90"/>
      <c r="H20" s="87" t="str">
        <f>[2]стр.1_3!$BH$54</f>
        <v>Численность граждан, получивших социальные услуги</v>
      </c>
      <c r="I20" s="91" t="s">
        <v>21</v>
      </c>
      <c r="J20" s="87">
        <v>792</v>
      </c>
      <c r="K20" s="87">
        <v>1600</v>
      </c>
      <c r="L20" s="112">
        <v>1600</v>
      </c>
      <c r="M20" s="114">
        <v>1303</v>
      </c>
      <c r="N20" s="102">
        <v>160</v>
      </c>
      <c r="O20" s="87"/>
      <c r="P20" s="87"/>
      <c r="Q20" s="87"/>
      <c r="R20" s="43">
        <f t="shared" si="0"/>
        <v>81.4375</v>
      </c>
    </row>
    <row r="21" spans="1:18" ht="54.75" hidden="1" customHeight="1">
      <c r="A21" s="86"/>
      <c r="B21" s="105"/>
      <c r="C21" s="128"/>
      <c r="D21" s="129"/>
      <c r="E21" s="130"/>
      <c r="F21" s="90"/>
      <c r="G21" s="90"/>
      <c r="H21" s="88"/>
      <c r="I21" s="91"/>
      <c r="J21" s="88"/>
      <c r="K21" s="88"/>
      <c r="L21" s="113"/>
      <c r="M21" s="115"/>
      <c r="N21" s="103"/>
      <c r="O21" s="88"/>
      <c r="P21" s="88"/>
      <c r="Q21" s="88"/>
      <c r="R21" s="43" t="e">
        <f t="shared" si="0"/>
        <v>#DIV/0!</v>
      </c>
    </row>
    <row r="22" spans="1:18" ht="31.5" hidden="1" customHeight="1">
      <c r="A22" s="86"/>
      <c r="B22" s="104" t="s">
        <v>27</v>
      </c>
      <c r="C22" s="106" t="s">
        <v>16</v>
      </c>
      <c r="D22" s="107"/>
      <c r="E22" s="108"/>
      <c r="F22" s="90" t="s">
        <v>18</v>
      </c>
      <c r="G22" s="90"/>
      <c r="H22" s="87" t="str">
        <f>[2]стр.1_3!$BH$54</f>
        <v>Численность граждан, получивших социальные услуги</v>
      </c>
      <c r="I22" s="87" t="s">
        <v>20</v>
      </c>
      <c r="J22" s="87">
        <v>792</v>
      </c>
      <c r="K22" s="87">
        <v>1162</v>
      </c>
      <c r="L22" s="112">
        <v>1162</v>
      </c>
      <c r="M22" s="114">
        <v>563</v>
      </c>
      <c r="N22" s="102">
        <v>116</v>
      </c>
      <c r="O22" s="87"/>
      <c r="P22" s="87"/>
      <c r="Q22" s="87"/>
      <c r="R22" s="43">
        <f t="shared" si="0"/>
        <v>48.450946643717728</v>
      </c>
    </row>
    <row r="23" spans="1:18" ht="54" hidden="1" customHeight="1" thickBot="1">
      <c r="A23" s="86"/>
      <c r="B23" s="105"/>
      <c r="C23" s="109"/>
      <c r="D23" s="110"/>
      <c r="E23" s="111"/>
      <c r="F23" s="90"/>
      <c r="G23" s="90"/>
      <c r="H23" s="88"/>
      <c r="I23" s="88"/>
      <c r="J23" s="88"/>
      <c r="K23" s="88"/>
      <c r="L23" s="113"/>
      <c r="M23" s="115"/>
      <c r="N23" s="103"/>
      <c r="O23" s="88"/>
      <c r="P23" s="88"/>
      <c r="Q23" s="88"/>
      <c r="R23" s="43" t="e">
        <f t="shared" si="0"/>
        <v>#DIV/0!</v>
      </c>
    </row>
    <row r="24" spans="1:18" hidden="1">
      <c r="A24" s="101" t="s">
        <v>30</v>
      </c>
      <c r="B24" s="116" t="s">
        <v>26</v>
      </c>
      <c r="C24" s="118" t="s">
        <v>17</v>
      </c>
      <c r="D24" s="119"/>
      <c r="E24" s="120"/>
      <c r="F24" s="124" t="s">
        <v>19</v>
      </c>
      <c r="G24" s="124"/>
      <c r="H24" s="125" t="str">
        <f>[2]стр.1_3!$BH$54</f>
        <v>Численность граждан, получивших социальные услуги</v>
      </c>
      <c r="I24" s="127" t="s">
        <v>21</v>
      </c>
      <c r="J24" s="125">
        <v>792</v>
      </c>
      <c r="K24" s="125">
        <v>372</v>
      </c>
      <c r="L24" s="134">
        <v>372</v>
      </c>
      <c r="M24" s="135">
        <v>331</v>
      </c>
      <c r="N24" s="137">
        <v>37</v>
      </c>
      <c r="O24" s="125"/>
      <c r="P24" s="125"/>
      <c r="Q24" s="125"/>
      <c r="R24" s="43">
        <f t="shared" si="0"/>
        <v>88.978494623655919</v>
      </c>
    </row>
    <row r="25" spans="1:18" ht="41.25" hidden="1" customHeight="1">
      <c r="A25" s="101"/>
      <c r="B25" s="117"/>
      <c r="C25" s="121"/>
      <c r="D25" s="122"/>
      <c r="E25" s="123"/>
      <c r="F25" s="124"/>
      <c r="G25" s="124"/>
      <c r="H25" s="126"/>
      <c r="I25" s="127"/>
      <c r="J25" s="126"/>
      <c r="K25" s="126"/>
      <c r="L25" s="126"/>
      <c r="M25" s="136"/>
      <c r="N25" s="138"/>
      <c r="O25" s="126"/>
      <c r="P25" s="126"/>
      <c r="Q25" s="126"/>
      <c r="R25" s="43" t="e">
        <f t="shared" si="0"/>
        <v>#DIV/0!</v>
      </c>
    </row>
    <row r="26" spans="1:18" ht="24.75" hidden="1" customHeight="1">
      <c r="A26" s="101"/>
      <c r="B26" s="4"/>
      <c r="C26" s="118" t="s">
        <v>16</v>
      </c>
      <c r="D26" s="119"/>
      <c r="E26" s="120"/>
      <c r="F26" s="124" t="s">
        <v>18</v>
      </c>
      <c r="G26" s="124"/>
      <c r="H26" s="125" t="str">
        <f>[2]стр.1_3!$BH$54</f>
        <v>Численность граждан, получивших социальные услуги</v>
      </c>
      <c r="I26" s="125" t="s">
        <v>20</v>
      </c>
      <c r="J26" s="125">
        <v>792</v>
      </c>
      <c r="K26" s="125">
        <v>600</v>
      </c>
      <c r="L26" s="134">
        <v>600</v>
      </c>
      <c r="M26" s="135">
        <v>245</v>
      </c>
      <c r="N26" s="137">
        <v>60</v>
      </c>
      <c r="O26" s="125"/>
      <c r="P26" s="125"/>
      <c r="Q26" s="125"/>
      <c r="R26" s="43">
        <f t="shared" si="0"/>
        <v>40.833333333333336</v>
      </c>
    </row>
    <row r="27" spans="1:18" ht="61.5" hidden="1" customHeight="1" thickBot="1">
      <c r="A27" s="101"/>
      <c r="B27" s="5" t="s">
        <v>27</v>
      </c>
      <c r="C27" s="131"/>
      <c r="D27" s="132"/>
      <c r="E27" s="133"/>
      <c r="F27" s="124"/>
      <c r="G27" s="124"/>
      <c r="H27" s="126"/>
      <c r="I27" s="126"/>
      <c r="J27" s="126"/>
      <c r="K27" s="126"/>
      <c r="L27" s="126"/>
      <c r="M27" s="136"/>
      <c r="N27" s="138"/>
      <c r="O27" s="126"/>
      <c r="P27" s="126"/>
      <c r="Q27" s="126"/>
      <c r="R27" s="43" t="e">
        <f t="shared" si="0"/>
        <v>#DIV/0!</v>
      </c>
    </row>
    <row r="28" spans="1:18" hidden="1">
      <c r="A28" s="97" t="s">
        <v>31</v>
      </c>
      <c r="B28" s="140" t="s">
        <v>26</v>
      </c>
      <c r="C28" s="139" t="s">
        <v>17</v>
      </c>
      <c r="D28" s="139"/>
      <c r="E28" s="139"/>
      <c r="F28" s="143" t="s">
        <v>19</v>
      </c>
      <c r="G28" s="143"/>
      <c r="H28" s="139" t="s">
        <v>32</v>
      </c>
      <c r="I28" s="144" t="s">
        <v>21</v>
      </c>
      <c r="J28" s="139">
        <v>792</v>
      </c>
      <c r="K28" s="145">
        <v>639</v>
      </c>
      <c r="L28" s="146">
        <v>639</v>
      </c>
      <c r="M28" s="147">
        <v>595</v>
      </c>
      <c r="N28" s="148">
        <v>64</v>
      </c>
      <c r="O28" s="139"/>
      <c r="P28" s="139"/>
      <c r="Q28" s="139"/>
      <c r="R28" s="43">
        <f t="shared" si="0"/>
        <v>93.114241001564949</v>
      </c>
    </row>
    <row r="29" spans="1:18" ht="50.25" hidden="1" customHeight="1">
      <c r="A29" s="97"/>
      <c r="B29" s="140"/>
      <c r="C29" s="139"/>
      <c r="D29" s="139"/>
      <c r="E29" s="139"/>
      <c r="F29" s="143"/>
      <c r="G29" s="143"/>
      <c r="H29" s="139"/>
      <c r="I29" s="144"/>
      <c r="J29" s="139"/>
      <c r="K29" s="145"/>
      <c r="L29" s="145"/>
      <c r="M29" s="147"/>
      <c r="N29" s="148"/>
      <c r="O29" s="139"/>
      <c r="P29" s="139"/>
      <c r="Q29" s="139"/>
      <c r="R29" s="43" t="e">
        <f t="shared" si="0"/>
        <v>#DIV/0!</v>
      </c>
    </row>
    <row r="30" spans="1:18" ht="21.75" hidden="1" customHeight="1" thickBot="1">
      <c r="A30" s="97"/>
      <c r="B30" s="140" t="s">
        <v>27</v>
      </c>
      <c r="C30" s="141" t="s">
        <v>16</v>
      </c>
      <c r="D30" s="141"/>
      <c r="E30" s="141"/>
      <c r="F30" s="143" t="s">
        <v>18</v>
      </c>
      <c r="G30" s="143"/>
      <c r="H30" s="139" t="s">
        <v>32</v>
      </c>
      <c r="I30" s="139" t="s">
        <v>20</v>
      </c>
      <c r="J30" s="139">
        <v>792</v>
      </c>
      <c r="K30" s="145">
        <v>5180</v>
      </c>
      <c r="L30" s="146">
        <v>5180</v>
      </c>
      <c r="M30" s="147">
        <v>2555</v>
      </c>
      <c r="N30" s="148">
        <v>518</v>
      </c>
      <c r="O30" s="139"/>
      <c r="P30" s="139"/>
      <c r="Q30" s="139"/>
      <c r="R30" s="43">
        <f t="shared" si="0"/>
        <v>49.324324324324323</v>
      </c>
    </row>
    <row r="31" spans="1:18" ht="50.25" hidden="1" customHeight="1">
      <c r="A31" s="97"/>
      <c r="B31" s="140"/>
      <c r="C31" s="142"/>
      <c r="D31" s="142"/>
      <c r="E31" s="142"/>
      <c r="F31" s="143"/>
      <c r="G31" s="143"/>
      <c r="H31" s="139"/>
      <c r="I31" s="139"/>
      <c r="J31" s="139"/>
      <c r="K31" s="145"/>
      <c r="L31" s="145"/>
      <c r="M31" s="147"/>
      <c r="N31" s="148"/>
      <c r="O31" s="139"/>
      <c r="P31" s="139"/>
      <c r="Q31" s="139"/>
      <c r="R31" s="43" t="e">
        <f t="shared" si="0"/>
        <v>#DIV/0!</v>
      </c>
    </row>
    <row r="32" spans="1:18" ht="83.25" hidden="1" customHeight="1">
      <c r="A32" s="97"/>
      <c r="B32" s="15" t="str">
        <f>[1]Лист1!$C$61</f>
        <v>22030000000000001007100</v>
      </c>
      <c r="C32" s="139" t="s">
        <v>33</v>
      </c>
      <c r="D32" s="139"/>
      <c r="E32" s="139"/>
      <c r="F32" s="16" t="s">
        <v>18</v>
      </c>
      <c r="G32" s="6"/>
      <c r="H32" s="38" t="s">
        <v>32</v>
      </c>
      <c r="I32" s="6" t="s">
        <v>20</v>
      </c>
      <c r="J32" s="6">
        <v>792</v>
      </c>
      <c r="K32" s="39">
        <v>25</v>
      </c>
      <c r="L32" s="39">
        <v>25</v>
      </c>
      <c r="M32" s="45">
        <v>25</v>
      </c>
      <c r="N32" s="40">
        <v>2</v>
      </c>
      <c r="O32" s="7"/>
      <c r="P32" s="6"/>
      <c r="Q32" s="7"/>
      <c r="R32" s="43">
        <f t="shared" si="0"/>
        <v>100</v>
      </c>
    </row>
    <row r="33" spans="1:18" hidden="1">
      <c r="A33" s="149" t="s">
        <v>35</v>
      </c>
      <c r="B33" s="104" t="s">
        <v>26</v>
      </c>
      <c r="C33" s="151" t="s">
        <v>17</v>
      </c>
      <c r="D33" s="152"/>
      <c r="E33" s="153"/>
      <c r="F33" s="90" t="s">
        <v>19</v>
      </c>
      <c r="G33" s="90"/>
      <c r="H33" s="87" t="s">
        <v>32</v>
      </c>
      <c r="I33" s="91" t="s">
        <v>21</v>
      </c>
      <c r="J33" s="87">
        <v>792</v>
      </c>
      <c r="K33" s="87">
        <v>565</v>
      </c>
      <c r="L33" s="154">
        <v>565</v>
      </c>
      <c r="M33" s="114">
        <v>524</v>
      </c>
      <c r="N33" s="102">
        <v>56</v>
      </c>
      <c r="O33" s="87"/>
      <c r="P33" s="87"/>
      <c r="Q33" s="87"/>
      <c r="R33" s="43">
        <f t="shared" si="0"/>
        <v>92.743362831858406</v>
      </c>
    </row>
    <row r="34" spans="1:18" ht="51" hidden="1" customHeight="1">
      <c r="A34" s="150"/>
      <c r="B34" s="105"/>
      <c r="C34" s="128"/>
      <c r="D34" s="129"/>
      <c r="E34" s="130"/>
      <c r="F34" s="90"/>
      <c r="G34" s="90"/>
      <c r="H34" s="88"/>
      <c r="I34" s="91"/>
      <c r="J34" s="88"/>
      <c r="K34" s="88"/>
      <c r="L34" s="88"/>
      <c r="M34" s="115"/>
      <c r="N34" s="103"/>
      <c r="O34" s="88"/>
      <c r="P34" s="88"/>
      <c r="Q34" s="88"/>
      <c r="R34" s="43" t="e">
        <f t="shared" si="0"/>
        <v>#DIV/0!</v>
      </c>
    </row>
    <row r="35" spans="1:18" hidden="1">
      <c r="A35" s="150"/>
      <c r="B35" s="104" t="s">
        <v>27</v>
      </c>
      <c r="C35" s="106" t="s">
        <v>16</v>
      </c>
      <c r="D35" s="107"/>
      <c r="E35" s="108"/>
      <c r="F35" s="90" t="s">
        <v>18</v>
      </c>
      <c r="G35" s="90"/>
      <c r="H35" s="87" t="s">
        <v>32</v>
      </c>
      <c r="I35" s="87" t="s">
        <v>20</v>
      </c>
      <c r="J35" s="87">
        <v>792</v>
      </c>
      <c r="K35" s="87">
        <v>1000</v>
      </c>
      <c r="L35" s="154">
        <v>1000</v>
      </c>
      <c r="M35" s="114">
        <v>456</v>
      </c>
      <c r="N35" s="102">
        <v>100</v>
      </c>
      <c r="O35" s="87"/>
      <c r="P35" s="87"/>
      <c r="Q35" s="87"/>
      <c r="R35" s="43">
        <f t="shared" si="0"/>
        <v>45.6</v>
      </c>
    </row>
    <row r="36" spans="1:18" ht="47.25" hidden="1" customHeight="1">
      <c r="A36" s="150"/>
      <c r="B36" s="105"/>
      <c r="C36" s="151"/>
      <c r="D36" s="152"/>
      <c r="E36" s="153"/>
      <c r="F36" s="90"/>
      <c r="G36" s="90"/>
      <c r="H36" s="88"/>
      <c r="I36" s="88"/>
      <c r="J36" s="88"/>
      <c r="K36" s="88"/>
      <c r="L36" s="88"/>
      <c r="M36" s="115"/>
      <c r="N36" s="103"/>
      <c r="O36" s="88"/>
      <c r="P36" s="88"/>
      <c r="Q36" s="88"/>
      <c r="R36" s="43" t="e">
        <f t="shared" si="0"/>
        <v>#DIV/0!</v>
      </c>
    </row>
    <row r="37" spans="1:18" ht="72.75" hidden="1" customHeight="1">
      <c r="A37" s="150"/>
      <c r="B37" s="19" t="s">
        <v>34</v>
      </c>
      <c r="C37" s="83" t="s">
        <v>33</v>
      </c>
      <c r="D37" s="83"/>
      <c r="E37" s="83"/>
      <c r="F37" s="20" t="s">
        <v>18</v>
      </c>
      <c r="G37" s="9"/>
      <c r="H37" s="10" t="s">
        <v>32</v>
      </c>
      <c r="I37" s="9" t="s">
        <v>20</v>
      </c>
      <c r="J37" s="9">
        <v>792</v>
      </c>
      <c r="K37" s="35">
        <v>30</v>
      </c>
      <c r="L37" s="35">
        <v>30</v>
      </c>
      <c r="M37" s="44">
        <v>30</v>
      </c>
      <c r="N37" s="36">
        <v>3</v>
      </c>
      <c r="O37" s="11"/>
      <c r="P37" s="9"/>
      <c r="Q37" s="8"/>
      <c r="R37" s="43">
        <f t="shared" si="0"/>
        <v>100</v>
      </c>
    </row>
    <row r="38" spans="1:18" hidden="1">
      <c r="A38" s="86" t="s">
        <v>36</v>
      </c>
      <c r="B38" s="89" t="s">
        <v>26</v>
      </c>
      <c r="C38" s="83" t="s">
        <v>17</v>
      </c>
      <c r="D38" s="83"/>
      <c r="E38" s="83"/>
      <c r="F38" s="90" t="s">
        <v>19</v>
      </c>
      <c r="G38" s="90" t="s">
        <v>19</v>
      </c>
      <c r="H38" s="83" t="str">
        <f>[2]стр.1_3!$BH$54</f>
        <v>Численность граждан, получивших социальные услуги</v>
      </c>
      <c r="I38" s="91" t="s">
        <v>21</v>
      </c>
      <c r="J38" s="83">
        <v>792</v>
      </c>
      <c r="K38" s="83">
        <v>380</v>
      </c>
      <c r="L38" s="83">
        <v>380</v>
      </c>
      <c r="M38" s="92">
        <v>375</v>
      </c>
      <c r="N38" s="84">
        <v>38</v>
      </c>
      <c r="O38" s="83"/>
      <c r="P38" s="83"/>
      <c r="Q38" s="87"/>
      <c r="R38" s="43">
        <f t="shared" si="0"/>
        <v>98.68421052631578</v>
      </c>
    </row>
    <row r="39" spans="1:18" ht="50.25" hidden="1" customHeight="1">
      <c r="A39" s="86"/>
      <c r="B39" s="90"/>
      <c r="C39" s="83"/>
      <c r="D39" s="83"/>
      <c r="E39" s="83"/>
      <c r="F39" s="90"/>
      <c r="G39" s="90"/>
      <c r="H39" s="83"/>
      <c r="I39" s="91"/>
      <c r="J39" s="83"/>
      <c r="K39" s="83"/>
      <c r="L39" s="83"/>
      <c r="M39" s="92"/>
      <c r="N39" s="84"/>
      <c r="O39" s="83"/>
      <c r="P39" s="83"/>
      <c r="Q39" s="88"/>
      <c r="R39" s="43" t="e">
        <f t="shared" si="0"/>
        <v>#DIV/0!</v>
      </c>
    </row>
    <row r="40" spans="1:18" ht="24.75" hidden="1" customHeight="1">
      <c r="A40" s="86"/>
      <c r="B40" s="89" t="s">
        <v>27</v>
      </c>
      <c r="C40" s="83" t="s">
        <v>16</v>
      </c>
      <c r="D40" s="83"/>
      <c r="E40" s="83"/>
      <c r="F40" s="90" t="s">
        <v>18</v>
      </c>
      <c r="G40" s="90" t="s">
        <v>18</v>
      </c>
      <c r="H40" s="83" t="str">
        <f>[2]стр.1_3!$BH$54</f>
        <v>Численность граждан, получивших социальные услуги</v>
      </c>
      <c r="I40" s="83" t="s">
        <v>20</v>
      </c>
      <c r="J40" s="83">
        <v>792</v>
      </c>
      <c r="K40" s="83">
        <v>800</v>
      </c>
      <c r="L40" s="83">
        <v>800</v>
      </c>
      <c r="M40" s="92">
        <v>374</v>
      </c>
      <c r="N40" s="84">
        <v>80</v>
      </c>
      <c r="O40" s="83"/>
      <c r="P40" s="83"/>
      <c r="Q40" s="87"/>
      <c r="R40" s="43">
        <f t="shared" si="0"/>
        <v>46.75</v>
      </c>
    </row>
    <row r="41" spans="1:18" ht="66.75" hidden="1" customHeight="1">
      <c r="A41" s="86"/>
      <c r="B41" s="90"/>
      <c r="C41" s="83"/>
      <c r="D41" s="83"/>
      <c r="E41" s="83"/>
      <c r="F41" s="90"/>
      <c r="G41" s="90"/>
      <c r="H41" s="83"/>
      <c r="I41" s="83"/>
      <c r="J41" s="83"/>
      <c r="K41" s="83"/>
      <c r="L41" s="83"/>
      <c r="M41" s="92"/>
      <c r="N41" s="84"/>
      <c r="O41" s="83"/>
      <c r="P41" s="83"/>
      <c r="Q41" s="88"/>
      <c r="R41" s="43" t="e">
        <f t="shared" si="0"/>
        <v>#DIV/0!</v>
      </c>
    </row>
    <row r="42" spans="1:18" hidden="1">
      <c r="A42" s="86" t="s">
        <v>37</v>
      </c>
      <c r="B42" s="89" t="s">
        <v>26</v>
      </c>
      <c r="C42" s="106" t="s">
        <v>17</v>
      </c>
      <c r="D42" s="107"/>
      <c r="E42" s="108"/>
      <c r="F42" s="90" t="s">
        <v>19</v>
      </c>
      <c r="G42" s="90"/>
      <c r="H42" s="87" t="str">
        <f>[4]стр.1_3!$BH$54</f>
        <v>Численность граждан, получивших социальные услуги</v>
      </c>
      <c r="I42" s="91" t="s">
        <v>21</v>
      </c>
      <c r="J42" s="87">
        <v>792</v>
      </c>
      <c r="K42" s="87">
        <v>220</v>
      </c>
      <c r="L42" s="112">
        <v>220</v>
      </c>
      <c r="M42" s="114">
        <v>154</v>
      </c>
      <c r="N42" s="155">
        <v>22</v>
      </c>
      <c r="O42" s="87"/>
      <c r="P42" s="87"/>
      <c r="Q42" s="87"/>
      <c r="R42" s="43">
        <f t="shared" si="0"/>
        <v>70</v>
      </c>
    </row>
    <row r="43" spans="1:18" ht="97.5" hidden="1" customHeight="1">
      <c r="A43" s="86"/>
      <c r="B43" s="90"/>
      <c r="C43" s="128"/>
      <c r="D43" s="129"/>
      <c r="E43" s="130"/>
      <c r="F43" s="90"/>
      <c r="G43" s="90"/>
      <c r="H43" s="88"/>
      <c r="I43" s="91"/>
      <c r="J43" s="88"/>
      <c r="K43" s="88"/>
      <c r="L43" s="113"/>
      <c r="M43" s="115"/>
      <c r="N43" s="156"/>
      <c r="O43" s="88"/>
      <c r="P43" s="88"/>
      <c r="Q43" s="88"/>
      <c r="R43" s="43" t="e">
        <f t="shared" si="0"/>
        <v>#DIV/0!</v>
      </c>
    </row>
    <row r="44" spans="1:18" hidden="1">
      <c r="A44" s="86" t="s">
        <v>38</v>
      </c>
      <c r="B44" s="89" t="s">
        <v>26</v>
      </c>
      <c r="C44" s="106" t="s">
        <v>17</v>
      </c>
      <c r="D44" s="107"/>
      <c r="E44" s="108"/>
      <c r="F44" s="90" t="s">
        <v>19</v>
      </c>
      <c r="G44" s="90"/>
      <c r="H44" s="87" t="str">
        <f>[5]стр.1_3!$BH$54</f>
        <v>Численность граждан, получивших социальные услуги</v>
      </c>
      <c r="I44" s="91" t="s">
        <v>21</v>
      </c>
      <c r="J44" s="87">
        <v>792</v>
      </c>
      <c r="K44" s="87">
        <v>335</v>
      </c>
      <c r="L44" s="87">
        <v>335</v>
      </c>
      <c r="M44" s="157">
        <v>347</v>
      </c>
      <c r="N44" s="102">
        <v>33</v>
      </c>
      <c r="O44" s="87"/>
      <c r="P44" s="87"/>
      <c r="Q44" s="87"/>
      <c r="R44" s="43">
        <f t="shared" si="0"/>
        <v>103.5820895522388</v>
      </c>
    </row>
    <row r="45" spans="1:18" ht="60.75" hidden="1" customHeight="1">
      <c r="A45" s="86"/>
      <c r="B45" s="90"/>
      <c r="C45" s="128"/>
      <c r="D45" s="129"/>
      <c r="E45" s="130"/>
      <c r="F45" s="90"/>
      <c r="G45" s="90"/>
      <c r="H45" s="88"/>
      <c r="I45" s="91"/>
      <c r="J45" s="88"/>
      <c r="K45" s="88"/>
      <c r="L45" s="88"/>
      <c r="M45" s="158"/>
      <c r="N45" s="103"/>
      <c r="O45" s="88"/>
      <c r="P45" s="88"/>
      <c r="Q45" s="88"/>
      <c r="R45" s="43" t="e">
        <f t="shared" si="0"/>
        <v>#DIV/0!</v>
      </c>
    </row>
    <row r="46" spans="1:18" hidden="1">
      <c r="A46" s="86"/>
      <c r="B46" s="89" t="s">
        <v>27</v>
      </c>
      <c r="C46" s="106" t="s">
        <v>16</v>
      </c>
      <c r="D46" s="107"/>
      <c r="E46" s="108"/>
      <c r="F46" s="90" t="s">
        <v>18</v>
      </c>
      <c r="G46" s="90"/>
      <c r="H46" s="87" t="str">
        <f>[5]стр.1_3!$BH$54</f>
        <v>Численность граждан, получивших социальные услуги</v>
      </c>
      <c r="I46" s="87" t="s">
        <v>20</v>
      </c>
      <c r="J46" s="87">
        <v>792</v>
      </c>
      <c r="K46" s="87">
        <v>1150</v>
      </c>
      <c r="L46" s="87">
        <v>1150</v>
      </c>
      <c r="M46" s="157">
        <v>569</v>
      </c>
      <c r="N46" s="102">
        <v>115</v>
      </c>
      <c r="O46" s="87"/>
      <c r="P46" s="87"/>
      <c r="Q46" s="87"/>
      <c r="R46" s="43">
        <f t="shared" si="0"/>
        <v>49.478260869565219</v>
      </c>
    </row>
    <row r="47" spans="1:18" ht="68.25" hidden="1" customHeight="1" thickBot="1">
      <c r="A47" s="86"/>
      <c r="B47" s="90"/>
      <c r="C47" s="109"/>
      <c r="D47" s="110"/>
      <c r="E47" s="111"/>
      <c r="F47" s="90"/>
      <c r="G47" s="90"/>
      <c r="H47" s="88"/>
      <c r="I47" s="88"/>
      <c r="J47" s="88"/>
      <c r="K47" s="88"/>
      <c r="L47" s="88"/>
      <c r="M47" s="158"/>
      <c r="N47" s="103"/>
      <c r="O47" s="88"/>
      <c r="P47" s="88"/>
      <c r="Q47" s="88"/>
      <c r="R47" s="43" t="e">
        <f t="shared" si="0"/>
        <v>#DIV/0!</v>
      </c>
    </row>
    <row r="48" spans="1:18" hidden="1">
      <c r="A48" s="165" t="s">
        <v>39</v>
      </c>
      <c r="B48" s="89" t="s">
        <v>26</v>
      </c>
      <c r="C48" s="167" t="s">
        <v>17</v>
      </c>
      <c r="D48" s="168"/>
      <c r="E48" s="169"/>
      <c r="F48" s="173" t="s">
        <v>19</v>
      </c>
      <c r="G48" s="173"/>
      <c r="H48" s="163" t="str">
        <f>[2]стр.1_3!$BH$54</f>
        <v>Численность граждан, получивших социальные услуги</v>
      </c>
      <c r="I48" s="174" t="s">
        <v>21</v>
      </c>
      <c r="J48" s="163">
        <v>792</v>
      </c>
      <c r="K48" s="163">
        <v>850</v>
      </c>
      <c r="L48" s="159">
        <v>850</v>
      </c>
      <c r="M48" s="114">
        <v>799</v>
      </c>
      <c r="N48" s="161">
        <v>85</v>
      </c>
      <c r="O48" s="163"/>
      <c r="P48" s="163"/>
      <c r="Q48" s="163"/>
      <c r="R48" s="43">
        <f t="shared" si="0"/>
        <v>94</v>
      </c>
    </row>
    <row r="49" spans="1:18" ht="54" hidden="1" customHeight="1">
      <c r="A49" s="166"/>
      <c r="B49" s="90"/>
      <c r="C49" s="170"/>
      <c r="D49" s="171"/>
      <c r="E49" s="172"/>
      <c r="F49" s="173"/>
      <c r="G49" s="173"/>
      <c r="H49" s="164"/>
      <c r="I49" s="174"/>
      <c r="J49" s="164"/>
      <c r="K49" s="164"/>
      <c r="L49" s="160"/>
      <c r="M49" s="115"/>
      <c r="N49" s="162"/>
      <c r="O49" s="164"/>
      <c r="P49" s="164"/>
      <c r="Q49" s="164"/>
      <c r="R49" s="43" t="e">
        <f t="shared" si="0"/>
        <v>#DIV/0!</v>
      </c>
    </row>
    <row r="50" spans="1:18" ht="41.25" hidden="1" customHeight="1">
      <c r="A50" s="166"/>
      <c r="B50" s="89" t="s">
        <v>27</v>
      </c>
      <c r="C50" s="167" t="s">
        <v>16</v>
      </c>
      <c r="D50" s="168"/>
      <c r="E50" s="169"/>
      <c r="F50" s="173" t="s">
        <v>18</v>
      </c>
      <c r="G50" s="173"/>
      <c r="H50" s="163" t="str">
        <f>[2]стр.1_3!$BH$54</f>
        <v>Численность граждан, получивших социальные услуги</v>
      </c>
      <c r="I50" s="163" t="s">
        <v>20</v>
      </c>
      <c r="J50" s="163">
        <v>792</v>
      </c>
      <c r="K50" s="163">
        <v>3021</v>
      </c>
      <c r="L50" s="159">
        <v>3021</v>
      </c>
      <c r="M50" s="114">
        <v>1442</v>
      </c>
      <c r="N50" s="161">
        <v>302</v>
      </c>
      <c r="O50" s="163"/>
      <c r="P50" s="163"/>
      <c r="Q50" s="163"/>
      <c r="R50" s="43">
        <f t="shared" si="0"/>
        <v>47.73253889440582</v>
      </c>
    </row>
    <row r="51" spans="1:18" ht="36" hidden="1" customHeight="1">
      <c r="A51" s="166"/>
      <c r="B51" s="90"/>
      <c r="C51" s="180"/>
      <c r="D51" s="181"/>
      <c r="E51" s="182"/>
      <c r="F51" s="173"/>
      <c r="G51" s="173"/>
      <c r="H51" s="164"/>
      <c r="I51" s="164"/>
      <c r="J51" s="164"/>
      <c r="K51" s="164"/>
      <c r="L51" s="160"/>
      <c r="M51" s="115"/>
      <c r="N51" s="162"/>
      <c r="O51" s="164"/>
      <c r="P51" s="164"/>
      <c r="Q51" s="164"/>
      <c r="R51" s="43" t="e">
        <f t="shared" si="0"/>
        <v>#DIV/0!</v>
      </c>
    </row>
    <row r="52" spans="1:18" ht="72" hidden="1" customHeight="1">
      <c r="A52" s="166"/>
      <c r="B52" s="21" t="str">
        <f>[1]Лист1!$C$61</f>
        <v>22030000000000001007100</v>
      </c>
      <c r="C52" s="175" t="s">
        <v>33</v>
      </c>
      <c r="D52" s="175"/>
      <c r="E52" s="175"/>
      <c r="F52" s="22" t="s">
        <v>18</v>
      </c>
      <c r="G52" s="13"/>
      <c r="H52" s="42" t="str">
        <f>[2]стр.1_3!$BH$54</f>
        <v>Численность граждан, получивших социальные услуги</v>
      </c>
      <c r="I52" s="13" t="s">
        <v>20</v>
      </c>
      <c r="J52" s="13">
        <v>792</v>
      </c>
      <c r="K52" s="12">
        <v>30</v>
      </c>
      <c r="L52" s="12">
        <v>30</v>
      </c>
      <c r="M52" s="24">
        <v>30</v>
      </c>
      <c r="N52" s="41">
        <v>3</v>
      </c>
      <c r="O52" s="14"/>
      <c r="P52" s="13"/>
      <c r="Q52" s="14"/>
      <c r="R52" s="43">
        <f t="shared" si="0"/>
        <v>100</v>
      </c>
    </row>
    <row r="53" spans="1:18" ht="15" hidden="1" customHeight="1">
      <c r="A53" s="84" t="s">
        <v>40</v>
      </c>
      <c r="B53" s="176" t="s">
        <v>26</v>
      </c>
      <c r="C53" s="178" t="s">
        <v>17</v>
      </c>
      <c r="D53" s="178"/>
      <c r="E53" s="178"/>
      <c r="F53" s="177" t="s">
        <v>19</v>
      </c>
      <c r="G53" s="177"/>
      <c r="H53" s="178" t="str">
        <f>[6]стр.1_3!$BH$54</f>
        <v>Численность граждан, получивших социальные услуги</v>
      </c>
      <c r="I53" s="179" t="s">
        <v>21</v>
      </c>
      <c r="J53" s="178">
        <v>792</v>
      </c>
      <c r="K53" s="178">
        <v>700</v>
      </c>
      <c r="L53" s="178">
        <v>700</v>
      </c>
      <c r="M53" s="68">
        <v>669</v>
      </c>
      <c r="N53" s="84">
        <v>70</v>
      </c>
      <c r="O53" s="178"/>
      <c r="P53" s="178"/>
      <c r="Q53" s="178"/>
      <c r="R53" s="43">
        <f t="shared" si="0"/>
        <v>95.571428571428569</v>
      </c>
    </row>
    <row r="54" spans="1:18" ht="52.5" hidden="1" customHeight="1">
      <c r="A54" s="84"/>
      <c r="B54" s="177"/>
      <c r="C54" s="178"/>
      <c r="D54" s="178"/>
      <c r="E54" s="178"/>
      <c r="F54" s="177"/>
      <c r="G54" s="177"/>
      <c r="H54" s="178"/>
      <c r="I54" s="179"/>
      <c r="J54" s="178"/>
      <c r="K54" s="178"/>
      <c r="L54" s="178"/>
      <c r="M54" s="68"/>
      <c r="N54" s="84"/>
      <c r="O54" s="178"/>
      <c r="P54" s="178"/>
      <c r="Q54" s="178"/>
      <c r="R54" s="43" t="e">
        <f t="shared" si="0"/>
        <v>#DIV/0!</v>
      </c>
    </row>
    <row r="55" spans="1:18" ht="22.5" hidden="1" customHeight="1">
      <c r="A55" s="84"/>
      <c r="B55" s="176" t="s">
        <v>27</v>
      </c>
      <c r="C55" s="178" t="s">
        <v>16</v>
      </c>
      <c r="D55" s="178"/>
      <c r="E55" s="178"/>
      <c r="F55" s="177" t="s">
        <v>18</v>
      </c>
      <c r="G55" s="177"/>
      <c r="H55" s="178" t="str">
        <f>[6]стр.1_3!$BH$54</f>
        <v>Численность граждан, получивших социальные услуги</v>
      </c>
      <c r="I55" s="178" t="s">
        <v>20</v>
      </c>
      <c r="J55" s="178">
        <v>792</v>
      </c>
      <c r="K55" s="178">
        <v>2500</v>
      </c>
      <c r="L55" s="178">
        <v>2500</v>
      </c>
      <c r="M55" s="68">
        <v>1438</v>
      </c>
      <c r="N55" s="84">
        <v>250</v>
      </c>
      <c r="O55" s="178"/>
      <c r="P55" s="178"/>
      <c r="Q55" s="178"/>
      <c r="R55" s="43">
        <f t="shared" si="0"/>
        <v>57.52</v>
      </c>
    </row>
    <row r="56" spans="1:18" ht="94.5" hidden="1" customHeight="1">
      <c r="A56" s="84"/>
      <c r="B56" s="177"/>
      <c r="C56" s="178"/>
      <c r="D56" s="178"/>
      <c r="E56" s="178"/>
      <c r="F56" s="177"/>
      <c r="G56" s="177"/>
      <c r="H56" s="178"/>
      <c r="I56" s="178"/>
      <c r="J56" s="178"/>
      <c r="K56" s="178"/>
      <c r="L56" s="178"/>
      <c r="M56" s="68"/>
      <c r="N56" s="84"/>
      <c r="O56" s="178"/>
      <c r="P56" s="178"/>
      <c r="Q56" s="178"/>
      <c r="R56" s="43" t="e">
        <f t="shared" si="0"/>
        <v>#DIV/0!</v>
      </c>
    </row>
    <row r="57" spans="1:18" hidden="1">
      <c r="A57" s="86" t="s">
        <v>41</v>
      </c>
      <c r="B57" s="89" t="s">
        <v>26</v>
      </c>
      <c r="C57" s="83" t="s">
        <v>17</v>
      </c>
      <c r="D57" s="83"/>
      <c r="E57" s="83"/>
      <c r="F57" s="90" t="s">
        <v>19</v>
      </c>
      <c r="G57" s="90"/>
      <c r="H57" s="83" t="str">
        <f>[2]стр.1_3!$BH$54</f>
        <v>Численность граждан, получивших социальные услуги</v>
      </c>
      <c r="I57" s="91" t="s">
        <v>21</v>
      </c>
      <c r="J57" s="83">
        <v>792</v>
      </c>
      <c r="K57" s="92">
        <v>230</v>
      </c>
      <c r="L57" s="183">
        <v>230</v>
      </c>
      <c r="M57" s="68">
        <v>202</v>
      </c>
      <c r="N57" s="84">
        <v>23</v>
      </c>
      <c r="O57" s="83"/>
      <c r="P57" s="83"/>
      <c r="Q57" s="83"/>
      <c r="R57" s="43">
        <f t="shared" si="0"/>
        <v>87.826086956521749</v>
      </c>
    </row>
    <row r="58" spans="1:18" ht="49.5" hidden="1" customHeight="1">
      <c r="A58" s="86"/>
      <c r="B58" s="90"/>
      <c r="C58" s="83"/>
      <c r="D58" s="83"/>
      <c r="E58" s="83"/>
      <c r="F58" s="90"/>
      <c r="G58" s="90"/>
      <c r="H58" s="83"/>
      <c r="I58" s="91"/>
      <c r="J58" s="83"/>
      <c r="K58" s="92"/>
      <c r="L58" s="183"/>
      <c r="M58" s="68"/>
      <c r="N58" s="84"/>
      <c r="O58" s="83"/>
      <c r="P58" s="83"/>
      <c r="Q58" s="83"/>
      <c r="R58" s="43" t="e">
        <f t="shared" si="0"/>
        <v>#DIV/0!</v>
      </c>
    </row>
    <row r="59" spans="1:18" ht="28.5" hidden="1" customHeight="1">
      <c r="A59" s="86"/>
      <c r="B59" s="89" t="s">
        <v>27</v>
      </c>
      <c r="C59" s="83" t="s">
        <v>16</v>
      </c>
      <c r="D59" s="83"/>
      <c r="E59" s="83"/>
      <c r="F59" s="90" t="s">
        <v>18</v>
      </c>
      <c r="G59" s="90"/>
      <c r="H59" s="83" t="str">
        <f>[2]стр.1_3!$BH$54</f>
        <v>Численность граждан, получивших социальные услуги</v>
      </c>
      <c r="I59" s="83" t="s">
        <v>20</v>
      </c>
      <c r="J59" s="83">
        <v>792</v>
      </c>
      <c r="K59" s="92">
        <v>240</v>
      </c>
      <c r="L59" s="183">
        <v>240</v>
      </c>
      <c r="M59" s="68">
        <v>120</v>
      </c>
      <c r="N59" s="84">
        <v>24</v>
      </c>
      <c r="O59" s="83"/>
      <c r="P59" s="83"/>
      <c r="Q59" s="83"/>
      <c r="R59" s="43">
        <f t="shared" si="0"/>
        <v>50</v>
      </c>
    </row>
    <row r="60" spans="1:18" ht="57" hidden="1" customHeight="1">
      <c r="A60" s="86"/>
      <c r="B60" s="90"/>
      <c r="C60" s="83"/>
      <c r="D60" s="83"/>
      <c r="E60" s="83"/>
      <c r="F60" s="90"/>
      <c r="G60" s="90"/>
      <c r="H60" s="83"/>
      <c r="I60" s="83"/>
      <c r="J60" s="83"/>
      <c r="K60" s="92"/>
      <c r="L60" s="183"/>
      <c r="M60" s="68"/>
      <c r="N60" s="84"/>
      <c r="O60" s="83"/>
      <c r="P60" s="83"/>
      <c r="Q60" s="83"/>
      <c r="R60" s="43" t="e">
        <f t="shared" si="0"/>
        <v>#DIV/0!</v>
      </c>
    </row>
    <row r="61" spans="1:18" ht="18.75" hidden="1" customHeight="1">
      <c r="A61" s="97" t="s">
        <v>42</v>
      </c>
      <c r="B61" s="89" t="s">
        <v>26</v>
      </c>
      <c r="C61" s="139" t="s">
        <v>17</v>
      </c>
      <c r="D61" s="139"/>
      <c r="E61" s="139"/>
      <c r="F61" s="143" t="s">
        <v>19</v>
      </c>
      <c r="G61" s="143"/>
      <c r="H61" s="139" t="s">
        <v>32</v>
      </c>
      <c r="I61" s="184" t="s">
        <v>21</v>
      </c>
      <c r="J61" s="139">
        <v>792</v>
      </c>
      <c r="K61" s="92">
        <v>295</v>
      </c>
      <c r="L61" s="115">
        <v>295</v>
      </c>
      <c r="M61" s="92">
        <v>280</v>
      </c>
      <c r="N61" s="94">
        <v>29</v>
      </c>
      <c r="O61" s="139"/>
      <c r="P61" s="139"/>
      <c r="Q61" s="139"/>
      <c r="R61" s="43">
        <f t="shared" si="0"/>
        <v>94.915254237288138</v>
      </c>
    </row>
    <row r="62" spans="1:18" ht="63.75" hidden="1" customHeight="1">
      <c r="A62" s="97"/>
      <c r="B62" s="90"/>
      <c r="C62" s="139"/>
      <c r="D62" s="139"/>
      <c r="E62" s="139"/>
      <c r="F62" s="143"/>
      <c r="G62" s="143"/>
      <c r="H62" s="139"/>
      <c r="I62" s="184"/>
      <c r="J62" s="139"/>
      <c r="K62" s="92"/>
      <c r="L62" s="115"/>
      <c r="M62" s="92"/>
      <c r="N62" s="94"/>
      <c r="O62" s="139"/>
      <c r="P62" s="139"/>
      <c r="Q62" s="139"/>
      <c r="R62" s="43" t="e">
        <f t="shared" si="0"/>
        <v>#DIV/0!</v>
      </c>
    </row>
    <row r="63" spans="1:18" ht="15.75" hidden="1" thickBot="1">
      <c r="A63" s="97"/>
      <c r="B63" s="89" t="s">
        <v>27</v>
      </c>
      <c r="C63" s="141" t="s">
        <v>16</v>
      </c>
      <c r="D63" s="141"/>
      <c r="E63" s="141"/>
      <c r="F63" s="143" t="s">
        <v>18</v>
      </c>
      <c r="G63" s="143"/>
      <c r="H63" s="139" t="s">
        <v>32</v>
      </c>
      <c r="I63" s="139" t="s">
        <v>20</v>
      </c>
      <c r="J63" s="139">
        <v>792</v>
      </c>
      <c r="K63" s="92">
        <v>215</v>
      </c>
      <c r="L63" s="115">
        <v>215</v>
      </c>
      <c r="M63" s="92">
        <v>97</v>
      </c>
      <c r="N63" s="94">
        <v>21</v>
      </c>
      <c r="O63" s="139"/>
      <c r="P63" s="139"/>
      <c r="Q63" s="139"/>
      <c r="R63" s="43">
        <f t="shared" si="0"/>
        <v>45.116279069767437</v>
      </c>
    </row>
    <row r="64" spans="1:18" ht="76.5" hidden="1" customHeight="1" thickBot="1">
      <c r="A64" s="97"/>
      <c r="B64" s="90"/>
      <c r="C64" s="141"/>
      <c r="D64" s="141"/>
      <c r="E64" s="141"/>
      <c r="F64" s="143"/>
      <c r="G64" s="143"/>
      <c r="H64" s="139"/>
      <c r="I64" s="139"/>
      <c r="J64" s="139"/>
      <c r="K64" s="92"/>
      <c r="L64" s="115"/>
      <c r="M64" s="92"/>
      <c r="N64" s="94"/>
      <c r="O64" s="139"/>
      <c r="P64" s="139"/>
      <c r="Q64" s="139"/>
      <c r="R64" s="43" t="e">
        <f t="shared" si="0"/>
        <v>#DIV/0!</v>
      </c>
    </row>
    <row r="65" spans="1:18" hidden="1">
      <c r="A65" s="86" t="s">
        <v>43</v>
      </c>
      <c r="B65" s="89" t="s">
        <v>26</v>
      </c>
      <c r="C65" s="106" t="s">
        <v>17</v>
      </c>
      <c r="D65" s="107"/>
      <c r="E65" s="108"/>
      <c r="F65" s="90" t="s">
        <v>19</v>
      </c>
      <c r="G65" s="90"/>
      <c r="H65" s="87" t="str">
        <f>[2]стр.1_3!$BH$54</f>
        <v>Численность граждан, получивших социальные услуги</v>
      </c>
      <c r="I65" s="91" t="s">
        <v>21</v>
      </c>
      <c r="J65" s="87">
        <v>792</v>
      </c>
      <c r="K65" s="87">
        <v>330</v>
      </c>
      <c r="L65" s="112">
        <v>330</v>
      </c>
      <c r="M65" s="114">
        <v>346</v>
      </c>
      <c r="N65" s="102">
        <v>33</v>
      </c>
      <c r="O65" s="87"/>
      <c r="P65" s="87"/>
      <c r="Q65" s="87"/>
      <c r="R65" s="43">
        <f t="shared" si="0"/>
        <v>104.84848484848486</v>
      </c>
    </row>
    <row r="66" spans="1:18" ht="63.75" hidden="1" customHeight="1">
      <c r="A66" s="86"/>
      <c r="B66" s="90"/>
      <c r="C66" s="128"/>
      <c r="D66" s="129"/>
      <c r="E66" s="130"/>
      <c r="F66" s="90"/>
      <c r="G66" s="90"/>
      <c r="H66" s="88"/>
      <c r="I66" s="91"/>
      <c r="J66" s="88"/>
      <c r="K66" s="88"/>
      <c r="L66" s="113"/>
      <c r="M66" s="115"/>
      <c r="N66" s="103"/>
      <c r="O66" s="88"/>
      <c r="P66" s="88"/>
      <c r="Q66" s="88"/>
      <c r="R66" s="43" t="e">
        <f t="shared" si="0"/>
        <v>#DIV/0!</v>
      </c>
    </row>
    <row r="67" spans="1:18" ht="28.5" hidden="1" customHeight="1">
      <c r="A67" s="86"/>
      <c r="B67" s="89" t="s">
        <v>27</v>
      </c>
      <c r="C67" s="106" t="s">
        <v>16</v>
      </c>
      <c r="D67" s="107"/>
      <c r="E67" s="108"/>
      <c r="F67" s="90" t="s">
        <v>18</v>
      </c>
      <c r="G67" s="90"/>
      <c r="H67" s="87" t="str">
        <f>[2]стр.1_3!$BH$54</f>
        <v>Численность граждан, получивших социальные услуги</v>
      </c>
      <c r="I67" s="87" t="s">
        <v>20</v>
      </c>
      <c r="J67" s="87">
        <v>792</v>
      </c>
      <c r="K67" s="87">
        <v>500</v>
      </c>
      <c r="L67" s="112">
        <v>500</v>
      </c>
      <c r="M67" s="114">
        <v>457</v>
      </c>
      <c r="N67" s="102">
        <v>50</v>
      </c>
      <c r="O67" s="87"/>
      <c r="P67" s="87"/>
      <c r="Q67" s="87"/>
      <c r="R67" s="43">
        <f t="shared" si="0"/>
        <v>91.4</v>
      </c>
    </row>
    <row r="68" spans="1:18" ht="66.75" hidden="1" customHeight="1" thickBot="1">
      <c r="A68" s="86"/>
      <c r="B68" s="90"/>
      <c r="C68" s="109"/>
      <c r="D68" s="110"/>
      <c r="E68" s="111"/>
      <c r="F68" s="90"/>
      <c r="G68" s="90"/>
      <c r="H68" s="88"/>
      <c r="I68" s="88"/>
      <c r="J68" s="88"/>
      <c r="K68" s="88"/>
      <c r="L68" s="113"/>
      <c r="M68" s="115"/>
      <c r="N68" s="103"/>
      <c r="O68" s="88"/>
      <c r="P68" s="88"/>
      <c r="Q68" s="88"/>
      <c r="R68" s="43" t="e">
        <f t="shared" si="0"/>
        <v>#DIV/0!</v>
      </c>
    </row>
    <row r="69" spans="1:18" hidden="1">
      <c r="A69" s="190" t="s">
        <v>44</v>
      </c>
      <c r="B69" s="185" t="s">
        <v>26</v>
      </c>
      <c r="C69" s="167" t="s">
        <v>17</v>
      </c>
      <c r="D69" s="168"/>
      <c r="E69" s="169"/>
      <c r="F69" s="173" t="s">
        <v>19</v>
      </c>
      <c r="G69" s="173"/>
      <c r="H69" s="163" t="str">
        <f>[7]стр.1_3!$BH$54</f>
        <v>Численность граждан, получивших социальные услуги</v>
      </c>
      <c r="I69" s="174" t="s">
        <v>21</v>
      </c>
      <c r="J69" s="163">
        <v>792</v>
      </c>
      <c r="K69" s="163">
        <v>295</v>
      </c>
      <c r="L69" s="159">
        <v>295</v>
      </c>
      <c r="M69" s="114">
        <v>265</v>
      </c>
      <c r="N69" s="161">
        <v>29</v>
      </c>
      <c r="O69" s="163"/>
      <c r="P69" s="163"/>
      <c r="Q69" s="163"/>
      <c r="R69" s="43">
        <f t="shared" si="0"/>
        <v>89.830508474576277</v>
      </c>
    </row>
    <row r="70" spans="1:18" ht="50.25" hidden="1" customHeight="1">
      <c r="A70" s="190"/>
      <c r="B70" s="173"/>
      <c r="C70" s="170"/>
      <c r="D70" s="171"/>
      <c r="E70" s="172"/>
      <c r="F70" s="173"/>
      <c r="G70" s="173"/>
      <c r="H70" s="164"/>
      <c r="I70" s="174"/>
      <c r="J70" s="164"/>
      <c r="K70" s="164"/>
      <c r="L70" s="160"/>
      <c r="M70" s="115"/>
      <c r="N70" s="162"/>
      <c r="O70" s="164"/>
      <c r="P70" s="164"/>
      <c r="Q70" s="164"/>
      <c r="R70" s="43" t="e">
        <f t="shared" si="0"/>
        <v>#DIV/0!</v>
      </c>
    </row>
    <row r="71" spans="1:18" hidden="1">
      <c r="A71" s="190"/>
      <c r="B71" s="185" t="s">
        <v>27</v>
      </c>
      <c r="C71" s="167" t="s">
        <v>16</v>
      </c>
      <c r="D71" s="168"/>
      <c r="E71" s="169"/>
      <c r="F71" s="173" t="s">
        <v>18</v>
      </c>
      <c r="G71" s="173"/>
      <c r="H71" s="163" t="str">
        <f>[7]стр.1_3!$BH$54</f>
        <v>Численность граждан, получивших социальные услуги</v>
      </c>
      <c r="I71" s="163" t="s">
        <v>20</v>
      </c>
      <c r="J71" s="163">
        <v>792</v>
      </c>
      <c r="K71" s="163">
        <v>1100</v>
      </c>
      <c r="L71" s="159">
        <v>1100</v>
      </c>
      <c r="M71" s="114">
        <v>565</v>
      </c>
      <c r="N71" s="161">
        <v>110</v>
      </c>
      <c r="O71" s="163"/>
      <c r="P71" s="163"/>
      <c r="Q71" s="163"/>
      <c r="R71" s="43">
        <f t="shared" si="0"/>
        <v>51.363636363636367</v>
      </c>
    </row>
    <row r="72" spans="1:18" ht="101.25" hidden="1" customHeight="1">
      <c r="A72" s="165"/>
      <c r="B72" s="186"/>
      <c r="C72" s="180"/>
      <c r="D72" s="181"/>
      <c r="E72" s="182"/>
      <c r="F72" s="186"/>
      <c r="G72" s="186"/>
      <c r="H72" s="187"/>
      <c r="I72" s="187"/>
      <c r="J72" s="187"/>
      <c r="K72" s="187"/>
      <c r="L72" s="159"/>
      <c r="M72" s="188"/>
      <c r="N72" s="189"/>
      <c r="O72" s="187"/>
      <c r="P72" s="187"/>
      <c r="Q72" s="187"/>
      <c r="R72" s="43" t="e">
        <f t="shared" si="0"/>
        <v>#DIV/0!</v>
      </c>
    </row>
    <row r="73" spans="1:18" hidden="1">
      <c r="A73" s="86" t="s">
        <v>45</v>
      </c>
      <c r="B73" s="89" t="s">
        <v>26</v>
      </c>
      <c r="C73" s="83" t="s">
        <v>17</v>
      </c>
      <c r="D73" s="83"/>
      <c r="E73" s="83"/>
      <c r="F73" s="90" t="s">
        <v>19</v>
      </c>
      <c r="G73" s="90"/>
      <c r="H73" s="83" t="str">
        <f>[8]стр.1_3!$BH$54</f>
        <v>Численность граждан, получивших социальные услуги</v>
      </c>
      <c r="I73" s="91" t="s">
        <v>21</v>
      </c>
      <c r="J73" s="83">
        <v>792</v>
      </c>
      <c r="K73" s="191">
        <v>390</v>
      </c>
      <c r="L73" s="191">
        <v>390</v>
      </c>
      <c r="M73" s="183">
        <v>389</v>
      </c>
      <c r="N73" s="86">
        <v>39</v>
      </c>
      <c r="O73" s="191"/>
      <c r="P73" s="191"/>
      <c r="Q73" s="83"/>
      <c r="R73" s="43">
        <f t="shared" ref="R73:R118" si="1">M73/L73*100</f>
        <v>99.743589743589752</v>
      </c>
    </row>
    <row r="74" spans="1:18" ht="63.75" hidden="1" customHeight="1">
      <c r="A74" s="86"/>
      <c r="B74" s="90"/>
      <c r="C74" s="83"/>
      <c r="D74" s="83"/>
      <c r="E74" s="83"/>
      <c r="F74" s="90"/>
      <c r="G74" s="90"/>
      <c r="H74" s="83"/>
      <c r="I74" s="91"/>
      <c r="J74" s="83"/>
      <c r="K74" s="191"/>
      <c r="L74" s="191"/>
      <c r="M74" s="183"/>
      <c r="N74" s="86"/>
      <c r="O74" s="191"/>
      <c r="P74" s="191"/>
      <c r="Q74" s="83"/>
      <c r="R74" s="43" t="e">
        <f t="shared" si="1"/>
        <v>#DIV/0!</v>
      </c>
    </row>
    <row r="75" spans="1:18" hidden="1">
      <c r="A75" s="86"/>
      <c r="B75" s="89" t="s">
        <v>27</v>
      </c>
      <c r="C75" s="83" t="s">
        <v>16</v>
      </c>
      <c r="D75" s="83"/>
      <c r="E75" s="83"/>
      <c r="F75" s="90" t="s">
        <v>18</v>
      </c>
      <c r="G75" s="90"/>
      <c r="H75" s="83" t="str">
        <f>[8]стр.1_3!$BH$54</f>
        <v>Численность граждан, получивших социальные услуги</v>
      </c>
      <c r="I75" s="83" t="s">
        <v>20</v>
      </c>
      <c r="J75" s="83">
        <v>792</v>
      </c>
      <c r="K75" s="191">
        <v>2250</v>
      </c>
      <c r="L75" s="191">
        <v>2250</v>
      </c>
      <c r="M75" s="183">
        <v>1128</v>
      </c>
      <c r="N75" s="86">
        <v>225</v>
      </c>
      <c r="O75" s="191"/>
      <c r="P75" s="83"/>
      <c r="Q75" s="83"/>
      <c r="R75" s="43">
        <f t="shared" si="1"/>
        <v>50.133333333333333</v>
      </c>
    </row>
    <row r="76" spans="1:18" ht="78" hidden="1" customHeight="1">
      <c r="A76" s="86"/>
      <c r="B76" s="90"/>
      <c r="C76" s="83"/>
      <c r="D76" s="83"/>
      <c r="E76" s="83"/>
      <c r="F76" s="90"/>
      <c r="G76" s="90"/>
      <c r="H76" s="83"/>
      <c r="I76" s="83"/>
      <c r="J76" s="83"/>
      <c r="K76" s="191"/>
      <c r="L76" s="191"/>
      <c r="M76" s="183"/>
      <c r="N76" s="86"/>
      <c r="O76" s="191"/>
      <c r="P76" s="83"/>
      <c r="Q76" s="83"/>
      <c r="R76" s="43" t="e">
        <f t="shared" si="1"/>
        <v>#DIV/0!</v>
      </c>
    </row>
    <row r="77" spans="1:18" hidden="1">
      <c r="A77" s="86" t="s">
        <v>46</v>
      </c>
      <c r="B77" s="104" t="s">
        <v>26</v>
      </c>
      <c r="C77" s="106" t="s">
        <v>17</v>
      </c>
      <c r="D77" s="107"/>
      <c r="E77" s="108"/>
      <c r="F77" s="90" t="s">
        <v>19</v>
      </c>
      <c r="G77" s="90"/>
      <c r="H77" s="87" t="str">
        <f>[2]стр.1_3!$BH$54</f>
        <v>Численность граждан, получивших социальные услуги</v>
      </c>
      <c r="I77" s="91" t="s">
        <v>21</v>
      </c>
      <c r="J77" s="87">
        <v>792</v>
      </c>
      <c r="K77" s="87">
        <v>1000</v>
      </c>
      <c r="L77" s="112">
        <v>1000</v>
      </c>
      <c r="M77" s="114">
        <v>998</v>
      </c>
      <c r="N77" s="102">
        <v>100</v>
      </c>
      <c r="O77" s="87"/>
      <c r="P77" s="87"/>
      <c r="Q77" s="87"/>
      <c r="R77" s="43">
        <f t="shared" si="1"/>
        <v>99.8</v>
      </c>
    </row>
    <row r="78" spans="1:18" ht="60" hidden="1" customHeight="1">
      <c r="A78" s="86"/>
      <c r="B78" s="105"/>
      <c r="C78" s="128"/>
      <c r="D78" s="129"/>
      <c r="E78" s="130"/>
      <c r="F78" s="90"/>
      <c r="G78" s="90"/>
      <c r="H78" s="88"/>
      <c r="I78" s="91"/>
      <c r="J78" s="88"/>
      <c r="K78" s="88"/>
      <c r="L78" s="113"/>
      <c r="M78" s="115"/>
      <c r="N78" s="103"/>
      <c r="O78" s="88"/>
      <c r="P78" s="88"/>
      <c r="Q78" s="88"/>
      <c r="R78" s="43" t="e">
        <f t="shared" si="1"/>
        <v>#DIV/0!</v>
      </c>
    </row>
    <row r="79" spans="1:18" hidden="1">
      <c r="A79" s="86"/>
      <c r="B79" s="104" t="s">
        <v>27</v>
      </c>
      <c r="C79" s="106" t="s">
        <v>16</v>
      </c>
      <c r="D79" s="107"/>
      <c r="E79" s="108"/>
      <c r="F79" s="90" t="s">
        <v>18</v>
      </c>
      <c r="G79" s="90"/>
      <c r="H79" s="87" t="str">
        <f>[2]стр.1_3!$BH$54</f>
        <v>Численность граждан, получивших социальные услуги</v>
      </c>
      <c r="I79" s="87" t="s">
        <v>20</v>
      </c>
      <c r="J79" s="87">
        <v>792</v>
      </c>
      <c r="K79" s="87">
        <v>500</v>
      </c>
      <c r="L79" s="112">
        <v>500</v>
      </c>
      <c r="M79" s="114">
        <v>299</v>
      </c>
      <c r="N79" s="102">
        <v>50</v>
      </c>
      <c r="O79" s="87"/>
      <c r="P79" s="87"/>
      <c r="Q79" s="87"/>
      <c r="R79" s="43">
        <f t="shared" si="1"/>
        <v>59.8</v>
      </c>
    </row>
    <row r="80" spans="1:18" ht="55.5" hidden="1" customHeight="1" thickBot="1">
      <c r="A80" s="86"/>
      <c r="B80" s="105"/>
      <c r="C80" s="109"/>
      <c r="D80" s="110"/>
      <c r="E80" s="111"/>
      <c r="F80" s="90"/>
      <c r="G80" s="90"/>
      <c r="H80" s="88"/>
      <c r="I80" s="88"/>
      <c r="J80" s="88"/>
      <c r="K80" s="88"/>
      <c r="L80" s="113"/>
      <c r="M80" s="115"/>
      <c r="N80" s="103"/>
      <c r="O80" s="88"/>
      <c r="P80" s="88"/>
      <c r="Q80" s="88"/>
      <c r="R80" s="43" t="e">
        <f t="shared" si="1"/>
        <v>#DIV/0!</v>
      </c>
    </row>
    <row r="81" spans="1:18" hidden="1">
      <c r="A81" s="86" t="s">
        <v>47</v>
      </c>
      <c r="B81" s="104" t="s">
        <v>26</v>
      </c>
      <c r="C81" s="106" t="s">
        <v>17</v>
      </c>
      <c r="D81" s="107"/>
      <c r="E81" s="108"/>
      <c r="F81" s="90" t="s">
        <v>19</v>
      </c>
      <c r="G81" s="90"/>
      <c r="H81" s="87" t="str">
        <f>[2]стр.1_3!$BH$54</f>
        <v>Численность граждан, получивших социальные услуги</v>
      </c>
      <c r="I81" s="91" t="s">
        <v>21</v>
      </c>
      <c r="J81" s="87">
        <v>792</v>
      </c>
      <c r="K81" s="87">
        <v>430</v>
      </c>
      <c r="L81" s="112">
        <v>430</v>
      </c>
      <c r="M81" s="114">
        <v>409</v>
      </c>
      <c r="N81" s="102">
        <v>43</v>
      </c>
      <c r="O81" s="87"/>
      <c r="P81" s="87"/>
      <c r="Q81" s="87"/>
      <c r="R81" s="43">
        <f t="shared" si="1"/>
        <v>95.116279069767444</v>
      </c>
    </row>
    <row r="82" spans="1:18" ht="63.75" hidden="1" customHeight="1">
      <c r="A82" s="86"/>
      <c r="B82" s="105"/>
      <c r="C82" s="128"/>
      <c r="D82" s="129"/>
      <c r="E82" s="130"/>
      <c r="F82" s="90"/>
      <c r="G82" s="90"/>
      <c r="H82" s="88"/>
      <c r="I82" s="91"/>
      <c r="J82" s="88"/>
      <c r="K82" s="88"/>
      <c r="L82" s="113"/>
      <c r="M82" s="115"/>
      <c r="N82" s="103"/>
      <c r="O82" s="88"/>
      <c r="P82" s="88"/>
      <c r="Q82" s="88"/>
      <c r="R82" s="43" t="e">
        <f t="shared" si="1"/>
        <v>#DIV/0!</v>
      </c>
    </row>
    <row r="83" spans="1:18" hidden="1">
      <c r="A83" s="86"/>
      <c r="B83" s="104" t="s">
        <v>27</v>
      </c>
      <c r="C83" s="106" t="s">
        <v>16</v>
      </c>
      <c r="D83" s="107"/>
      <c r="E83" s="108"/>
      <c r="F83" s="90" t="s">
        <v>18</v>
      </c>
      <c r="G83" s="90"/>
      <c r="H83" s="87" t="str">
        <f>[2]стр.1_3!$BH$54</f>
        <v>Численность граждан, получивших социальные услуги</v>
      </c>
      <c r="I83" s="87" t="s">
        <v>20</v>
      </c>
      <c r="J83" s="87">
        <v>792</v>
      </c>
      <c r="K83" s="87">
        <v>900</v>
      </c>
      <c r="L83" s="112">
        <v>900</v>
      </c>
      <c r="M83" s="114">
        <v>558</v>
      </c>
      <c r="N83" s="102">
        <v>90</v>
      </c>
      <c r="O83" s="87"/>
      <c r="P83" s="87"/>
      <c r="Q83" s="87"/>
      <c r="R83" s="43">
        <f t="shared" si="1"/>
        <v>62</v>
      </c>
    </row>
    <row r="84" spans="1:18" ht="63.75" hidden="1" customHeight="1" thickBot="1">
      <c r="A84" s="86"/>
      <c r="B84" s="105"/>
      <c r="C84" s="109"/>
      <c r="D84" s="110"/>
      <c r="E84" s="111"/>
      <c r="F84" s="90"/>
      <c r="G84" s="90"/>
      <c r="H84" s="88"/>
      <c r="I84" s="88"/>
      <c r="J84" s="88"/>
      <c r="K84" s="88"/>
      <c r="L84" s="113"/>
      <c r="M84" s="115"/>
      <c r="N84" s="103"/>
      <c r="O84" s="88"/>
      <c r="P84" s="88"/>
      <c r="Q84" s="88"/>
      <c r="R84" s="43" t="e">
        <f t="shared" si="1"/>
        <v>#DIV/0!</v>
      </c>
    </row>
    <row r="85" spans="1:18" hidden="1">
      <c r="A85" s="86" t="s">
        <v>48</v>
      </c>
      <c r="B85" s="104" t="s">
        <v>26</v>
      </c>
      <c r="C85" s="106" t="s">
        <v>17</v>
      </c>
      <c r="D85" s="107"/>
      <c r="E85" s="108"/>
      <c r="F85" s="90" t="s">
        <v>19</v>
      </c>
      <c r="G85" s="90"/>
      <c r="H85" s="87" t="str">
        <f>[9]стр.1_3!$BH$54</f>
        <v>Численность граждан, получивших социальные услуги</v>
      </c>
      <c r="I85" s="91" t="s">
        <v>21</v>
      </c>
      <c r="J85" s="87">
        <v>792</v>
      </c>
      <c r="K85" s="87">
        <v>650</v>
      </c>
      <c r="L85" s="112">
        <v>650</v>
      </c>
      <c r="M85" s="114">
        <v>589</v>
      </c>
      <c r="N85" s="102">
        <v>65</v>
      </c>
      <c r="O85" s="87"/>
      <c r="P85" s="87"/>
      <c r="Q85" s="87"/>
      <c r="R85" s="43">
        <f t="shared" si="1"/>
        <v>90.615384615384613</v>
      </c>
    </row>
    <row r="86" spans="1:18" ht="46.5" hidden="1" customHeight="1">
      <c r="A86" s="86"/>
      <c r="B86" s="105"/>
      <c r="C86" s="128"/>
      <c r="D86" s="129"/>
      <c r="E86" s="130"/>
      <c r="F86" s="90"/>
      <c r="G86" s="90"/>
      <c r="H86" s="88"/>
      <c r="I86" s="91"/>
      <c r="J86" s="88"/>
      <c r="K86" s="88"/>
      <c r="L86" s="113"/>
      <c r="M86" s="115"/>
      <c r="N86" s="103"/>
      <c r="O86" s="88"/>
      <c r="P86" s="88"/>
      <c r="Q86" s="88"/>
      <c r="R86" s="43" t="e">
        <f t="shared" si="1"/>
        <v>#DIV/0!</v>
      </c>
    </row>
    <row r="87" spans="1:18" hidden="1">
      <c r="A87" s="86"/>
      <c r="B87" s="104" t="s">
        <v>27</v>
      </c>
      <c r="C87" s="106" t="s">
        <v>16</v>
      </c>
      <c r="D87" s="107"/>
      <c r="E87" s="108"/>
      <c r="F87" s="90" t="s">
        <v>18</v>
      </c>
      <c r="G87" s="90"/>
      <c r="H87" s="87" t="str">
        <f>[9]стр.1_3!$BH$54</f>
        <v>Численность граждан, получивших социальные услуги</v>
      </c>
      <c r="I87" s="87" t="s">
        <v>20</v>
      </c>
      <c r="J87" s="87">
        <v>792</v>
      </c>
      <c r="K87" s="87">
        <v>660</v>
      </c>
      <c r="L87" s="112">
        <v>660</v>
      </c>
      <c r="M87" s="114">
        <v>300</v>
      </c>
      <c r="N87" s="102">
        <v>66</v>
      </c>
      <c r="O87" s="87"/>
      <c r="P87" s="87"/>
      <c r="Q87" s="87"/>
      <c r="R87" s="43">
        <f t="shared" si="1"/>
        <v>45.454545454545453</v>
      </c>
    </row>
    <row r="88" spans="1:18" ht="74.25" hidden="1" customHeight="1" thickBot="1">
      <c r="A88" s="86"/>
      <c r="B88" s="105"/>
      <c r="C88" s="109"/>
      <c r="D88" s="110"/>
      <c r="E88" s="111"/>
      <c r="F88" s="90"/>
      <c r="G88" s="90"/>
      <c r="H88" s="88"/>
      <c r="I88" s="88"/>
      <c r="J88" s="88"/>
      <c r="K88" s="88"/>
      <c r="L88" s="113"/>
      <c r="M88" s="115"/>
      <c r="N88" s="103"/>
      <c r="O88" s="88"/>
      <c r="P88" s="88"/>
      <c r="Q88" s="88"/>
      <c r="R88" s="43" t="e">
        <f t="shared" si="1"/>
        <v>#DIV/0!</v>
      </c>
    </row>
    <row r="89" spans="1:18" hidden="1">
      <c r="A89" s="86" t="s">
        <v>49</v>
      </c>
      <c r="B89" s="104" t="s">
        <v>26</v>
      </c>
      <c r="C89" s="106" t="s">
        <v>17</v>
      </c>
      <c r="D89" s="107"/>
      <c r="E89" s="108"/>
      <c r="F89" s="90" t="s">
        <v>19</v>
      </c>
      <c r="G89" s="90"/>
      <c r="H89" s="87" t="str">
        <f>[2]стр.1_3!$BH$54</f>
        <v>Численность граждан, получивших социальные услуги</v>
      </c>
      <c r="I89" s="91" t="s">
        <v>21</v>
      </c>
      <c r="J89" s="87">
        <v>792</v>
      </c>
      <c r="K89" s="87">
        <v>740</v>
      </c>
      <c r="L89" s="112">
        <v>740</v>
      </c>
      <c r="M89" s="114">
        <v>703</v>
      </c>
      <c r="N89" s="102">
        <v>74</v>
      </c>
      <c r="O89" s="87"/>
      <c r="P89" s="87"/>
      <c r="Q89" s="87"/>
      <c r="R89" s="43">
        <f t="shared" si="1"/>
        <v>95</v>
      </c>
    </row>
    <row r="90" spans="1:18" ht="40.5" hidden="1" customHeight="1">
      <c r="A90" s="86"/>
      <c r="B90" s="105"/>
      <c r="C90" s="128"/>
      <c r="D90" s="129"/>
      <c r="E90" s="130"/>
      <c r="F90" s="90"/>
      <c r="G90" s="90"/>
      <c r="H90" s="88"/>
      <c r="I90" s="91"/>
      <c r="J90" s="88"/>
      <c r="K90" s="88"/>
      <c r="L90" s="113"/>
      <c r="M90" s="115"/>
      <c r="N90" s="103"/>
      <c r="O90" s="88"/>
      <c r="P90" s="88"/>
      <c r="Q90" s="88"/>
      <c r="R90" s="43" t="e">
        <f t="shared" si="1"/>
        <v>#DIV/0!</v>
      </c>
    </row>
    <row r="91" spans="1:18" hidden="1">
      <c r="A91" s="86"/>
      <c r="B91" s="104" t="s">
        <v>27</v>
      </c>
      <c r="C91" s="106" t="s">
        <v>16</v>
      </c>
      <c r="D91" s="107"/>
      <c r="E91" s="108"/>
      <c r="F91" s="90" t="s">
        <v>18</v>
      </c>
      <c r="G91" s="90"/>
      <c r="H91" s="87" t="str">
        <f>[2]стр.1_3!$BH$54</f>
        <v>Численность граждан, получивших социальные услуги</v>
      </c>
      <c r="I91" s="87" t="s">
        <v>20</v>
      </c>
      <c r="J91" s="87">
        <v>792</v>
      </c>
      <c r="K91" s="87">
        <v>2000</v>
      </c>
      <c r="L91" s="112">
        <v>2000</v>
      </c>
      <c r="M91" s="114">
        <v>1033</v>
      </c>
      <c r="N91" s="102">
        <v>200</v>
      </c>
      <c r="O91" s="87"/>
      <c r="P91" s="87"/>
      <c r="Q91" s="87"/>
      <c r="R91" s="43">
        <f t="shared" si="1"/>
        <v>51.65</v>
      </c>
    </row>
    <row r="92" spans="1:18" ht="53.25" hidden="1" customHeight="1" thickBot="1">
      <c r="A92" s="86"/>
      <c r="B92" s="105"/>
      <c r="C92" s="109"/>
      <c r="D92" s="110"/>
      <c r="E92" s="111"/>
      <c r="F92" s="90"/>
      <c r="G92" s="90"/>
      <c r="H92" s="88"/>
      <c r="I92" s="88"/>
      <c r="J92" s="88"/>
      <c r="K92" s="88"/>
      <c r="L92" s="113"/>
      <c r="M92" s="115"/>
      <c r="N92" s="103"/>
      <c r="O92" s="88"/>
      <c r="P92" s="88"/>
      <c r="Q92" s="88"/>
      <c r="R92" s="43" t="e">
        <f t="shared" si="1"/>
        <v>#DIV/0!</v>
      </c>
    </row>
    <row r="93" spans="1:18" hidden="1">
      <c r="A93" s="86" t="s">
        <v>50</v>
      </c>
      <c r="B93" s="104" t="s">
        <v>26</v>
      </c>
      <c r="C93" s="106" t="s">
        <v>17</v>
      </c>
      <c r="D93" s="107"/>
      <c r="E93" s="108"/>
      <c r="F93" s="90" t="s">
        <v>19</v>
      </c>
      <c r="G93" s="90"/>
      <c r="H93" s="87" t="str">
        <f>[2]стр.1_3!$BH$54</f>
        <v>Численность граждан, получивших социальные услуги</v>
      </c>
      <c r="I93" s="91" t="s">
        <v>21</v>
      </c>
      <c r="J93" s="87">
        <v>792</v>
      </c>
      <c r="K93" s="87">
        <v>447</v>
      </c>
      <c r="L93" s="112">
        <v>447</v>
      </c>
      <c r="M93" s="114">
        <v>420</v>
      </c>
      <c r="N93" s="102">
        <v>44</v>
      </c>
      <c r="O93" s="87"/>
      <c r="P93" s="87"/>
      <c r="Q93" s="87"/>
      <c r="R93" s="43">
        <f t="shared" si="1"/>
        <v>93.959731543624159</v>
      </c>
    </row>
    <row r="94" spans="1:18" ht="60.75" hidden="1" customHeight="1">
      <c r="A94" s="86"/>
      <c r="B94" s="105"/>
      <c r="C94" s="128"/>
      <c r="D94" s="129"/>
      <c r="E94" s="130"/>
      <c r="F94" s="90"/>
      <c r="G94" s="90"/>
      <c r="H94" s="88"/>
      <c r="I94" s="91"/>
      <c r="J94" s="88"/>
      <c r="K94" s="88"/>
      <c r="L94" s="113"/>
      <c r="M94" s="115"/>
      <c r="N94" s="103"/>
      <c r="O94" s="88"/>
      <c r="P94" s="88"/>
      <c r="Q94" s="88"/>
      <c r="R94" s="43" t="e">
        <f t="shared" si="1"/>
        <v>#DIV/0!</v>
      </c>
    </row>
    <row r="95" spans="1:18" hidden="1">
      <c r="A95" s="86"/>
      <c r="B95" s="104" t="s">
        <v>27</v>
      </c>
      <c r="C95" s="106" t="s">
        <v>16</v>
      </c>
      <c r="D95" s="107"/>
      <c r="E95" s="108"/>
      <c r="F95" s="90" t="s">
        <v>18</v>
      </c>
      <c r="G95" s="90"/>
      <c r="H95" s="87" t="str">
        <f>[2]стр.1_3!$BH$54</f>
        <v>Численность граждан, получивших социальные услуги</v>
      </c>
      <c r="I95" s="87" t="s">
        <v>20</v>
      </c>
      <c r="J95" s="87">
        <v>792</v>
      </c>
      <c r="K95" s="87">
        <v>130</v>
      </c>
      <c r="L95" s="112">
        <v>130</v>
      </c>
      <c r="M95" s="114">
        <v>127</v>
      </c>
      <c r="N95" s="102" t="s">
        <v>51</v>
      </c>
      <c r="O95" s="87"/>
      <c r="P95" s="87"/>
      <c r="Q95" s="87"/>
      <c r="R95" s="43">
        <f t="shared" si="1"/>
        <v>97.692307692307693</v>
      </c>
    </row>
    <row r="96" spans="1:18" ht="60" hidden="1" customHeight="1" thickBot="1">
      <c r="A96" s="86"/>
      <c r="B96" s="105"/>
      <c r="C96" s="109"/>
      <c r="D96" s="110"/>
      <c r="E96" s="111"/>
      <c r="F96" s="90"/>
      <c r="G96" s="90"/>
      <c r="H96" s="88"/>
      <c r="I96" s="88"/>
      <c r="J96" s="88"/>
      <c r="K96" s="88"/>
      <c r="L96" s="113"/>
      <c r="M96" s="115"/>
      <c r="N96" s="103"/>
      <c r="O96" s="88"/>
      <c r="P96" s="88"/>
      <c r="Q96" s="88"/>
      <c r="R96" s="43" t="e">
        <f t="shared" si="1"/>
        <v>#DIV/0!</v>
      </c>
    </row>
    <row r="97" spans="1:18" hidden="1">
      <c r="A97" s="101" t="s">
        <v>52</v>
      </c>
      <c r="B97" s="104" t="s">
        <v>26</v>
      </c>
      <c r="C97" s="106" t="s">
        <v>17</v>
      </c>
      <c r="D97" s="107"/>
      <c r="E97" s="108"/>
      <c r="F97" s="90" t="s">
        <v>19</v>
      </c>
      <c r="G97" s="90"/>
      <c r="H97" s="87" t="str">
        <f>[2]стр.1_3!$BH$54</f>
        <v>Численность граждан, получивших социальные услуги</v>
      </c>
      <c r="I97" s="91" t="s">
        <v>21</v>
      </c>
      <c r="J97" s="87">
        <v>792</v>
      </c>
      <c r="K97" s="87">
        <v>672</v>
      </c>
      <c r="L97" s="112">
        <v>672</v>
      </c>
      <c r="M97" s="114">
        <v>544</v>
      </c>
      <c r="N97" s="102">
        <v>67</v>
      </c>
      <c r="O97" s="87"/>
      <c r="P97" s="87"/>
      <c r="Q97" s="87"/>
      <c r="R97" s="43">
        <f t="shared" si="1"/>
        <v>80.952380952380949</v>
      </c>
    </row>
    <row r="98" spans="1:18" ht="64.5" hidden="1" customHeight="1">
      <c r="A98" s="101"/>
      <c r="B98" s="105"/>
      <c r="C98" s="128"/>
      <c r="D98" s="129"/>
      <c r="E98" s="130"/>
      <c r="F98" s="90"/>
      <c r="G98" s="90"/>
      <c r="H98" s="88"/>
      <c r="I98" s="91"/>
      <c r="J98" s="88"/>
      <c r="K98" s="88"/>
      <c r="L98" s="113"/>
      <c r="M98" s="115"/>
      <c r="N98" s="103"/>
      <c r="O98" s="88"/>
      <c r="P98" s="88"/>
      <c r="Q98" s="88"/>
      <c r="R98" s="43" t="e">
        <f t="shared" si="1"/>
        <v>#DIV/0!</v>
      </c>
    </row>
    <row r="99" spans="1:18" hidden="1">
      <c r="A99" s="101"/>
      <c r="B99" s="104" t="s">
        <v>27</v>
      </c>
      <c r="C99" s="106" t="s">
        <v>16</v>
      </c>
      <c r="D99" s="107"/>
      <c r="E99" s="108"/>
      <c r="F99" s="90" t="s">
        <v>18</v>
      </c>
      <c r="G99" s="90"/>
      <c r="H99" s="87" t="str">
        <f>[2]стр.1_3!$BH$54</f>
        <v>Численность граждан, получивших социальные услуги</v>
      </c>
      <c r="I99" s="87" t="s">
        <v>20</v>
      </c>
      <c r="J99" s="87">
        <v>792</v>
      </c>
      <c r="K99" s="87">
        <v>510</v>
      </c>
      <c r="L99" s="112">
        <v>510</v>
      </c>
      <c r="M99" s="114">
        <v>304</v>
      </c>
      <c r="N99" s="102">
        <v>51</v>
      </c>
      <c r="O99" s="87"/>
      <c r="P99" s="87"/>
      <c r="Q99" s="87"/>
      <c r="R99" s="43">
        <f t="shared" si="1"/>
        <v>59.607843137254903</v>
      </c>
    </row>
    <row r="100" spans="1:18" ht="55.5" hidden="1" customHeight="1" thickBot="1">
      <c r="A100" s="101"/>
      <c r="B100" s="105"/>
      <c r="C100" s="109"/>
      <c r="D100" s="110"/>
      <c r="E100" s="111"/>
      <c r="F100" s="90"/>
      <c r="G100" s="90"/>
      <c r="H100" s="88"/>
      <c r="I100" s="88"/>
      <c r="J100" s="88"/>
      <c r="K100" s="88"/>
      <c r="L100" s="113"/>
      <c r="M100" s="115"/>
      <c r="N100" s="103"/>
      <c r="O100" s="88"/>
      <c r="P100" s="88"/>
      <c r="Q100" s="88"/>
      <c r="R100" s="43" t="e">
        <f t="shared" si="1"/>
        <v>#DIV/0!</v>
      </c>
    </row>
    <row r="101" spans="1:18" hidden="1">
      <c r="A101" s="101" t="s">
        <v>53</v>
      </c>
      <c r="B101" s="104" t="s">
        <v>26</v>
      </c>
      <c r="C101" s="106" t="s">
        <v>17</v>
      </c>
      <c r="D101" s="107"/>
      <c r="E101" s="108"/>
      <c r="F101" s="90" t="s">
        <v>19</v>
      </c>
      <c r="G101" s="90"/>
      <c r="H101" s="87" t="str">
        <f>[10]стр.1_3!$BH$54</f>
        <v>Численность граждан, получивших социальные услуги</v>
      </c>
      <c r="I101" s="91" t="s">
        <v>21</v>
      </c>
      <c r="J101" s="87">
        <v>792</v>
      </c>
      <c r="K101" s="87">
        <v>955</v>
      </c>
      <c r="L101" s="87">
        <v>955</v>
      </c>
      <c r="M101" s="114">
        <v>948</v>
      </c>
      <c r="N101" s="102">
        <v>95</v>
      </c>
      <c r="O101" s="87"/>
      <c r="P101" s="87"/>
      <c r="Q101" s="87"/>
      <c r="R101" s="43">
        <f t="shared" si="1"/>
        <v>99.267015706806276</v>
      </c>
    </row>
    <row r="102" spans="1:18" ht="78" hidden="1" customHeight="1">
      <c r="A102" s="101"/>
      <c r="B102" s="105"/>
      <c r="C102" s="128"/>
      <c r="D102" s="129"/>
      <c r="E102" s="130"/>
      <c r="F102" s="90"/>
      <c r="G102" s="90"/>
      <c r="H102" s="88"/>
      <c r="I102" s="91"/>
      <c r="J102" s="88"/>
      <c r="K102" s="88"/>
      <c r="L102" s="88"/>
      <c r="M102" s="115"/>
      <c r="N102" s="103"/>
      <c r="O102" s="88"/>
      <c r="P102" s="88"/>
      <c r="Q102" s="88"/>
      <c r="R102" s="43" t="e">
        <f t="shared" si="1"/>
        <v>#DIV/0!</v>
      </c>
    </row>
    <row r="103" spans="1:18" hidden="1">
      <c r="A103" s="101"/>
      <c r="B103" s="104" t="s">
        <v>27</v>
      </c>
      <c r="C103" s="106" t="s">
        <v>16</v>
      </c>
      <c r="D103" s="107"/>
      <c r="E103" s="108"/>
      <c r="F103" s="90" t="s">
        <v>18</v>
      </c>
      <c r="G103" s="90"/>
      <c r="H103" s="87" t="str">
        <f>[10]стр.1_3!$BH$54</f>
        <v>Численность граждан, получивших социальные услуги</v>
      </c>
      <c r="I103" s="87" t="s">
        <v>20</v>
      </c>
      <c r="J103" s="87">
        <v>792</v>
      </c>
      <c r="K103" s="87">
        <v>950</v>
      </c>
      <c r="L103" s="87">
        <v>950</v>
      </c>
      <c r="M103" s="114">
        <v>554</v>
      </c>
      <c r="N103" s="102">
        <v>95</v>
      </c>
      <c r="O103" s="87"/>
      <c r="P103" s="87"/>
      <c r="Q103" s="87"/>
      <c r="R103" s="43">
        <f t="shared" si="1"/>
        <v>58.315789473684212</v>
      </c>
    </row>
    <row r="104" spans="1:18" ht="64.5" hidden="1" customHeight="1" thickBot="1">
      <c r="A104" s="101"/>
      <c r="B104" s="105"/>
      <c r="C104" s="109"/>
      <c r="D104" s="110"/>
      <c r="E104" s="111"/>
      <c r="F104" s="90"/>
      <c r="G104" s="90"/>
      <c r="H104" s="88"/>
      <c r="I104" s="88"/>
      <c r="J104" s="88"/>
      <c r="K104" s="88"/>
      <c r="L104" s="88"/>
      <c r="M104" s="115"/>
      <c r="N104" s="103"/>
      <c r="O104" s="88"/>
      <c r="P104" s="88"/>
      <c r="Q104" s="88"/>
      <c r="R104" s="43" t="e">
        <f t="shared" si="1"/>
        <v>#DIV/0!</v>
      </c>
    </row>
    <row r="105" spans="1:18" ht="63.75" hidden="1">
      <c r="A105" s="37" t="s">
        <v>54</v>
      </c>
      <c r="B105" s="18" t="s">
        <v>80</v>
      </c>
      <c r="C105" s="83" t="s">
        <v>33</v>
      </c>
      <c r="D105" s="83"/>
      <c r="E105" s="83"/>
      <c r="F105" s="193" t="s">
        <v>18</v>
      </c>
      <c r="G105" s="193"/>
      <c r="H105" s="31" t="s">
        <v>32</v>
      </c>
      <c r="I105" s="31" t="s">
        <v>20</v>
      </c>
      <c r="J105" s="31">
        <v>792</v>
      </c>
      <c r="K105" s="32">
        <v>151</v>
      </c>
      <c r="L105" s="32">
        <v>151</v>
      </c>
      <c r="M105" s="46">
        <v>146</v>
      </c>
      <c r="N105" s="34">
        <v>15</v>
      </c>
      <c r="O105" s="32"/>
      <c r="P105" s="32"/>
      <c r="Q105" s="32"/>
      <c r="R105" s="43">
        <f t="shared" si="1"/>
        <v>96.688741721854313</v>
      </c>
    </row>
    <row r="106" spans="1:18" ht="63.75" hidden="1">
      <c r="A106" s="37" t="s">
        <v>55</v>
      </c>
      <c r="B106" s="18" t="s">
        <v>80</v>
      </c>
      <c r="C106" s="83" t="s">
        <v>33</v>
      </c>
      <c r="D106" s="83"/>
      <c r="E106" s="83"/>
      <c r="F106" s="193" t="s">
        <v>18</v>
      </c>
      <c r="G106" s="193"/>
      <c r="H106" s="31" t="s">
        <v>32</v>
      </c>
      <c r="I106" s="31" t="s">
        <v>20</v>
      </c>
      <c r="J106" s="31">
        <v>792</v>
      </c>
      <c r="K106" s="32">
        <v>393</v>
      </c>
      <c r="L106" s="32">
        <v>393</v>
      </c>
      <c r="M106" s="46">
        <v>369</v>
      </c>
      <c r="N106" s="34">
        <v>39</v>
      </c>
      <c r="O106" s="32"/>
      <c r="P106" s="32"/>
      <c r="Q106" s="32"/>
      <c r="R106" s="43">
        <f t="shared" si="1"/>
        <v>93.893129770992374</v>
      </c>
    </row>
    <row r="107" spans="1:18" ht="63.75" hidden="1">
      <c r="A107" s="37" t="s">
        <v>56</v>
      </c>
      <c r="B107" s="18" t="s">
        <v>80</v>
      </c>
      <c r="C107" s="83" t="s">
        <v>33</v>
      </c>
      <c r="D107" s="83"/>
      <c r="E107" s="83"/>
      <c r="F107" s="193" t="s">
        <v>18</v>
      </c>
      <c r="G107" s="193"/>
      <c r="H107" s="31" t="s">
        <v>32</v>
      </c>
      <c r="I107" s="31" t="s">
        <v>20</v>
      </c>
      <c r="J107" s="31">
        <v>792</v>
      </c>
      <c r="K107" s="32">
        <v>72</v>
      </c>
      <c r="L107" s="32">
        <v>72</v>
      </c>
      <c r="M107" s="46">
        <v>67</v>
      </c>
      <c r="N107" s="34">
        <v>7</v>
      </c>
      <c r="O107" s="32"/>
      <c r="P107" s="32"/>
      <c r="Q107" s="32"/>
      <c r="R107" s="43">
        <f t="shared" si="1"/>
        <v>93.055555555555557</v>
      </c>
    </row>
    <row r="108" spans="1:18" ht="76.5" hidden="1">
      <c r="A108" s="37" t="s">
        <v>57</v>
      </c>
      <c r="B108" s="18" t="s">
        <v>80</v>
      </c>
      <c r="C108" s="83" t="s">
        <v>33</v>
      </c>
      <c r="D108" s="83"/>
      <c r="E108" s="83"/>
      <c r="F108" s="193" t="s">
        <v>18</v>
      </c>
      <c r="G108" s="193"/>
      <c r="H108" s="31" t="s">
        <v>32</v>
      </c>
      <c r="I108" s="31" t="s">
        <v>20</v>
      </c>
      <c r="J108" s="31">
        <v>792</v>
      </c>
      <c r="K108" s="32">
        <v>40</v>
      </c>
      <c r="L108" s="32">
        <v>40</v>
      </c>
      <c r="M108" s="46">
        <v>39</v>
      </c>
      <c r="N108" s="34">
        <v>4</v>
      </c>
      <c r="O108" s="32"/>
      <c r="P108" s="32"/>
      <c r="Q108" s="32"/>
      <c r="R108" s="43">
        <f t="shared" si="1"/>
        <v>97.5</v>
      </c>
    </row>
    <row r="109" spans="1:18" ht="63.75" hidden="1">
      <c r="A109" s="37" t="s">
        <v>58</v>
      </c>
      <c r="B109" s="18" t="s">
        <v>80</v>
      </c>
      <c r="C109" s="83" t="s">
        <v>33</v>
      </c>
      <c r="D109" s="83"/>
      <c r="E109" s="83"/>
      <c r="F109" s="193" t="s">
        <v>18</v>
      </c>
      <c r="G109" s="193"/>
      <c r="H109" s="31" t="s">
        <v>32</v>
      </c>
      <c r="I109" s="31" t="s">
        <v>20</v>
      </c>
      <c r="J109" s="31">
        <v>792</v>
      </c>
      <c r="K109" s="32">
        <v>204</v>
      </c>
      <c r="L109" s="32">
        <v>204</v>
      </c>
      <c r="M109" s="46">
        <v>190</v>
      </c>
      <c r="N109" s="34">
        <v>21</v>
      </c>
      <c r="O109" s="32"/>
      <c r="P109" s="32"/>
      <c r="Q109" s="32"/>
      <c r="R109" s="43">
        <f t="shared" si="1"/>
        <v>93.137254901960787</v>
      </c>
    </row>
    <row r="110" spans="1:18" s="27" customFormat="1" ht="63.75" hidden="1">
      <c r="A110" s="37" t="s">
        <v>59</v>
      </c>
      <c r="B110" s="26" t="s">
        <v>80</v>
      </c>
      <c r="C110" s="84" t="s">
        <v>33</v>
      </c>
      <c r="D110" s="84"/>
      <c r="E110" s="84"/>
      <c r="F110" s="192" t="s">
        <v>18</v>
      </c>
      <c r="G110" s="192"/>
      <c r="H110" s="33" t="s">
        <v>32</v>
      </c>
      <c r="I110" s="33" t="s">
        <v>20</v>
      </c>
      <c r="J110" s="33">
        <v>792</v>
      </c>
      <c r="K110" s="34">
        <v>221</v>
      </c>
      <c r="L110" s="34">
        <v>221</v>
      </c>
      <c r="M110" s="46">
        <v>208</v>
      </c>
      <c r="N110" s="34">
        <v>22</v>
      </c>
      <c r="O110" s="34"/>
      <c r="P110" s="34"/>
      <c r="Q110" s="34"/>
      <c r="R110" s="43">
        <f t="shared" si="1"/>
        <v>94.117647058823522</v>
      </c>
    </row>
    <row r="111" spans="1:18" ht="63.75" hidden="1">
      <c r="A111" s="37" t="s">
        <v>60</v>
      </c>
      <c r="B111" s="18" t="s">
        <v>80</v>
      </c>
      <c r="C111" s="83" t="s">
        <v>33</v>
      </c>
      <c r="D111" s="83"/>
      <c r="E111" s="83"/>
      <c r="F111" s="193" t="s">
        <v>18</v>
      </c>
      <c r="G111" s="193"/>
      <c r="H111" s="31" t="s">
        <v>32</v>
      </c>
      <c r="I111" s="31" t="s">
        <v>20</v>
      </c>
      <c r="J111" s="31">
        <v>792</v>
      </c>
      <c r="K111" s="32">
        <v>188</v>
      </c>
      <c r="L111" s="32">
        <v>188</v>
      </c>
      <c r="M111" s="46">
        <v>180</v>
      </c>
      <c r="N111" s="34">
        <v>19</v>
      </c>
      <c r="O111" s="32"/>
      <c r="P111" s="32"/>
      <c r="Q111" s="32"/>
      <c r="R111" s="43">
        <f t="shared" si="1"/>
        <v>95.744680851063833</v>
      </c>
    </row>
    <row r="112" spans="1:18" ht="68.25" hidden="1" customHeight="1">
      <c r="A112" s="37" t="s">
        <v>61</v>
      </c>
      <c r="B112" s="18" t="s">
        <v>80</v>
      </c>
      <c r="C112" s="83" t="s">
        <v>33</v>
      </c>
      <c r="D112" s="83"/>
      <c r="E112" s="83"/>
      <c r="F112" s="193" t="s">
        <v>18</v>
      </c>
      <c r="G112" s="193"/>
      <c r="H112" s="31" t="s">
        <v>32</v>
      </c>
      <c r="I112" s="31" t="s">
        <v>20</v>
      </c>
      <c r="J112" s="31">
        <v>792</v>
      </c>
      <c r="K112" s="32">
        <v>194</v>
      </c>
      <c r="L112" s="32">
        <v>194</v>
      </c>
      <c r="M112" s="46">
        <v>186</v>
      </c>
      <c r="N112" s="34">
        <v>19</v>
      </c>
      <c r="O112" s="32"/>
      <c r="P112" s="32"/>
      <c r="Q112" s="32"/>
      <c r="R112" s="43">
        <f t="shared" si="1"/>
        <v>95.876288659793815</v>
      </c>
    </row>
    <row r="113" spans="1:18" ht="63.75" hidden="1">
      <c r="A113" s="37" t="s">
        <v>62</v>
      </c>
      <c r="B113" s="18" t="s">
        <v>80</v>
      </c>
      <c r="C113" s="83" t="s">
        <v>33</v>
      </c>
      <c r="D113" s="83"/>
      <c r="E113" s="83"/>
      <c r="F113" s="193" t="s">
        <v>18</v>
      </c>
      <c r="G113" s="193"/>
      <c r="H113" s="31" t="s">
        <v>32</v>
      </c>
      <c r="I113" s="31" t="s">
        <v>20</v>
      </c>
      <c r="J113" s="31">
        <v>792</v>
      </c>
      <c r="K113" s="32">
        <v>355</v>
      </c>
      <c r="L113" s="32">
        <v>355</v>
      </c>
      <c r="M113" s="46">
        <v>336</v>
      </c>
      <c r="N113" s="34">
        <v>36</v>
      </c>
      <c r="O113" s="32"/>
      <c r="P113" s="32"/>
      <c r="Q113" s="32"/>
      <c r="R113" s="43">
        <f t="shared" si="1"/>
        <v>94.647887323943664</v>
      </c>
    </row>
    <row r="114" spans="1:18" ht="63.75" hidden="1">
      <c r="A114" s="37" t="s">
        <v>63</v>
      </c>
      <c r="B114" s="18" t="s">
        <v>80</v>
      </c>
      <c r="C114" s="83" t="s">
        <v>33</v>
      </c>
      <c r="D114" s="83"/>
      <c r="E114" s="83"/>
      <c r="F114" s="193" t="s">
        <v>18</v>
      </c>
      <c r="G114" s="193"/>
      <c r="H114" s="31" t="s">
        <v>32</v>
      </c>
      <c r="I114" s="31" t="s">
        <v>20</v>
      </c>
      <c r="J114" s="31">
        <v>792</v>
      </c>
      <c r="K114" s="32">
        <v>120</v>
      </c>
      <c r="L114" s="32">
        <v>120</v>
      </c>
      <c r="M114" s="46">
        <v>115</v>
      </c>
      <c r="N114" s="34">
        <v>12</v>
      </c>
      <c r="O114" s="32"/>
      <c r="P114" s="32"/>
      <c r="Q114" s="32"/>
      <c r="R114" s="43">
        <f t="shared" si="1"/>
        <v>95.833333333333343</v>
      </c>
    </row>
    <row r="115" spans="1:18" ht="72.75" hidden="1" customHeight="1">
      <c r="A115" s="194" t="s">
        <v>64</v>
      </c>
      <c r="B115" s="18" t="s">
        <v>80</v>
      </c>
      <c r="C115" s="83" t="s">
        <v>33</v>
      </c>
      <c r="D115" s="83"/>
      <c r="E115" s="83"/>
      <c r="F115" s="193" t="s">
        <v>18</v>
      </c>
      <c r="G115" s="193"/>
      <c r="H115" s="31" t="s">
        <v>32</v>
      </c>
      <c r="I115" s="31" t="s">
        <v>20</v>
      </c>
      <c r="J115" s="31">
        <v>792</v>
      </c>
      <c r="K115" s="32">
        <v>252</v>
      </c>
      <c r="L115" s="32">
        <v>252</v>
      </c>
      <c r="M115" s="46">
        <v>149</v>
      </c>
      <c r="N115" s="34">
        <v>25</v>
      </c>
      <c r="O115" s="32"/>
      <c r="P115" s="32"/>
      <c r="Q115" s="32"/>
      <c r="R115" s="43">
        <f t="shared" si="1"/>
        <v>59.126984126984127</v>
      </c>
    </row>
    <row r="116" spans="1:18" ht="66" hidden="1" customHeight="1">
      <c r="A116" s="195"/>
      <c r="B116" s="18" t="s">
        <v>81</v>
      </c>
      <c r="C116" s="83" t="s">
        <v>16</v>
      </c>
      <c r="D116" s="83"/>
      <c r="E116" s="83"/>
      <c r="F116" s="193" t="s">
        <v>18</v>
      </c>
      <c r="G116" s="193"/>
      <c r="H116" s="31" t="s">
        <v>32</v>
      </c>
      <c r="I116" s="31" t="s">
        <v>20</v>
      </c>
      <c r="J116" s="31">
        <v>792</v>
      </c>
      <c r="K116" s="32">
        <v>532</v>
      </c>
      <c r="L116" s="32">
        <v>532</v>
      </c>
      <c r="M116" s="46">
        <v>325</v>
      </c>
      <c r="N116" s="34">
        <v>53</v>
      </c>
      <c r="O116" s="32"/>
      <c r="P116" s="32"/>
      <c r="Q116" s="32"/>
      <c r="R116" s="43">
        <f t="shared" si="1"/>
        <v>61.090225563909769</v>
      </c>
    </row>
    <row r="117" spans="1:18" ht="72.75" hidden="1" customHeight="1">
      <c r="A117" s="194" t="s">
        <v>65</v>
      </c>
      <c r="B117" s="18" t="s">
        <v>80</v>
      </c>
      <c r="C117" s="83" t="s">
        <v>33</v>
      </c>
      <c r="D117" s="83"/>
      <c r="E117" s="83"/>
      <c r="F117" s="193" t="s">
        <v>18</v>
      </c>
      <c r="G117" s="193"/>
      <c r="H117" s="31" t="s">
        <v>32</v>
      </c>
      <c r="I117" s="31" t="s">
        <v>20</v>
      </c>
      <c r="J117" s="31">
        <v>792</v>
      </c>
      <c r="K117" s="25">
        <v>140</v>
      </c>
      <c r="L117" s="25">
        <v>140</v>
      </c>
      <c r="M117" s="46">
        <v>65</v>
      </c>
      <c r="N117" s="34">
        <v>14</v>
      </c>
      <c r="O117" s="32"/>
      <c r="P117" s="32"/>
      <c r="Q117" s="32"/>
      <c r="R117" s="43">
        <f t="shared" si="1"/>
        <v>46.428571428571431</v>
      </c>
    </row>
    <row r="118" spans="1:18" ht="59.25" hidden="1" customHeight="1">
      <c r="A118" s="195"/>
      <c r="B118" s="18" t="s">
        <v>81</v>
      </c>
      <c r="C118" s="83" t="s">
        <v>16</v>
      </c>
      <c r="D118" s="83"/>
      <c r="E118" s="83"/>
      <c r="F118" s="193" t="s">
        <v>18</v>
      </c>
      <c r="G118" s="193"/>
      <c r="H118" s="31" t="s">
        <v>32</v>
      </c>
      <c r="I118" s="31" t="s">
        <v>20</v>
      </c>
      <c r="J118" s="31">
        <v>792</v>
      </c>
      <c r="K118" s="25">
        <v>180</v>
      </c>
      <c r="L118" s="25">
        <v>180</v>
      </c>
      <c r="M118" s="46">
        <v>81</v>
      </c>
      <c r="N118" s="34">
        <v>18</v>
      </c>
      <c r="O118" s="32"/>
      <c r="P118" s="32"/>
      <c r="Q118" s="32"/>
      <c r="R118" s="43">
        <f t="shared" si="1"/>
        <v>45</v>
      </c>
    </row>
    <row r="119" spans="1:18" ht="5.25" hidden="1" customHeight="1"/>
    <row r="120" spans="1:18" hidden="1">
      <c r="A120" s="29" t="s">
        <v>66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78" t="s">
        <v>67</v>
      </c>
      <c r="O120" s="78"/>
      <c r="P120" s="78"/>
    </row>
    <row r="121" spans="1:18" ht="6.75" hidden="1" customHeight="1">
      <c r="A121" s="29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9"/>
      <c r="O121" s="23"/>
      <c r="P121" s="23"/>
    </row>
    <row r="122" spans="1:18" hidden="1">
      <c r="A122" s="29" t="s">
        <v>68</v>
      </c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78" t="s">
        <v>70</v>
      </c>
      <c r="O122" s="78"/>
      <c r="P122" s="23"/>
    </row>
    <row r="123" spans="1:18" hidden="1">
      <c r="A123" s="29" t="s">
        <v>69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9"/>
      <c r="O123" s="23"/>
      <c r="P123" s="23"/>
    </row>
    <row r="124" spans="1:18" hidden="1">
      <c r="A124" s="29" t="s">
        <v>73</v>
      </c>
    </row>
    <row r="125" spans="1:18" hidden="1">
      <c r="H125" t="s">
        <v>75</v>
      </c>
      <c r="J125">
        <f>SUM(K8:K118)</f>
        <v>45484</v>
      </c>
    </row>
    <row r="126" spans="1:18" hidden="1">
      <c r="A126" s="29"/>
      <c r="H126" t="s">
        <v>76</v>
      </c>
      <c r="J126">
        <f>SUM(K105:K118)-K118-K116+85</f>
        <v>2415</v>
      </c>
      <c r="K126" t="s">
        <v>79</v>
      </c>
    </row>
    <row r="127" spans="1:18" hidden="1">
      <c r="H127" t="s">
        <v>77</v>
      </c>
      <c r="J127">
        <f>K8+K12+K16+K20+K24+K28+K33+K38+K42+K44+K48+K53+K57+K61+K65+K69+K73+K77+K81+K85+K89+K93+K97+K101</f>
        <v>14402</v>
      </c>
    </row>
    <row r="128" spans="1:18" ht="9.75" hidden="1" customHeight="1">
      <c r="H128" t="s">
        <v>78</v>
      </c>
      <c r="J128">
        <f>K10+K14+K18+K22+K26+K30+K35+K3+K40+K46+K50+K55+K59+K63+K67+K71+K75+K79+K83+K87+K91+K95+K99+K103+K118+K116</f>
        <v>28667</v>
      </c>
    </row>
  </sheetData>
  <mergeCells count="729">
    <mergeCell ref="N122:O122"/>
    <mergeCell ref="A117:A118"/>
    <mergeCell ref="C117:E117"/>
    <mergeCell ref="F117:G117"/>
    <mergeCell ref="C118:E118"/>
    <mergeCell ref="F118:G118"/>
    <mergeCell ref="N120:P120"/>
    <mergeCell ref="C113:E113"/>
    <mergeCell ref="F113:G113"/>
    <mergeCell ref="C114:E114"/>
    <mergeCell ref="F114:G114"/>
    <mergeCell ref="A115:A116"/>
    <mergeCell ref="C115:E115"/>
    <mergeCell ref="F115:G115"/>
    <mergeCell ref="C116:E116"/>
    <mergeCell ref="F116:G116"/>
    <mergeCell ref="C105:E105"/>
    <mergeCell ref="F105:G105"/>
    <mergeCell ref="C106:E106"/>
    <mergeCell ref="F106:G106"/>
    <mergeCell ref="J103:J104"/>
    <mergeCell ref="K103:K104"/>
    <mergeCell ref="L103:L104"/>
    <mergeCell ref="M103:M104"/>
    <mergeCell ref="N103:N104"/>
    <mergeCell ref="C110:E110"/>
    <mergeCell ref="F110:G110"/>
    <mergeCell ref="C111:E111"/>
    <mergeCell ref="F111:G111"/>
    <mergeCell ref="C112:E112"/>
    <mergeCell ref="F112:G112"/>
    <mergeCell ref="C107:E107"/>
    <mergeCell ref="F107:G107"/>
    <mergeCell ref="C108:E108"/>
    <mergeCell ref="F108:G108"/>
    <mergeCell ref="C109:E109"/>
    <mergeCell ref="F109:G109"/>
    <mergeCell ref="A101:A104"/>
    <mergeCell ref="B101:B102"/>
    <mergeCell ref="C101:E102"/>
    <mergeCell ref="F101:F102"/>
    <mergeCell ref="G101:G102"/>
    <mergeCell ref="N101:N102"/>
    <mergeCell ref="O101:O102"/>
    <mergeCell ref="P101:P102"/>
    <mergeCell ref="Q101:Q102"/>
    <mergeCell ref="B103:B104"/>
    <mergeCell ref="C103:E104"/>
    <mergeCell ref="F103:F104"/>
    <mergeCell ref="G103:G104"/>
    <mergeCell ref="H103:H104"/>
    <mergeCell ref="I103:I104"/>
    <mergeCell ref="H101:H102"/>
    <mergeCell ref="I101:I102"/>
    <mergeCell ref="J101:J102"/>
    <mergeCell ref="K101:K102"/>
    <mergeCell ref="L101:L102"/>
    <mergeCell ref="M101:M102"/>
    <mergeCell ref="P103:P104"/>
    <mergeCell ref="Q103:Q104"/>
    <mergeCell ref="O103:O104"/>
    <mergeCell ref="Q97:Q98"/>
    <mergeCell ref="B99:B100"/>
    <mergeCell ref="C99:E100"/>
    <mergeCell ref="F99:F100"/>
    <mergeCell ref="G99:G100"/>
    <mergeCell ref="H99:H100"/>
    <mergeCell ref="I99:I100"/>
    <mergeCell ref="J99:J100"/>
    <mergeCell ref="K99:K100"/>
    <mergeCell ref="L99:L100"/>
    <mergeCell ref="K97:K98"/>
    <mergeCell ref="L97:L98"/>
    <mergeCell ref="M97:M98"/>
    <mergeCell ref="N97:N98"/>
    <mergeCell ref="O97:O98"/>
    <mergeCell ref="P97:P98"/>
    <mergeCell ref="M99:M100"/>
    <mergeCell ref="N99:N100"/>
    <mergeCell ref="O99:O100"/>
    <mergeCell ref="P99:P100"/>
    <mergeCell ref="Q99:Q100"/>
    <mergeCell ref="A97:A100"/>
    <mergeCell ref="B97:B98"/>
    <mergeCell ref="C97:E98"/>
    <mergeCell ref="F97:F98"/>
    <mergeCell ref="G97:G98"/>
    <mergeCell ref="H97:H98"/>
    <mergeCell ref="I97:I98"/>
    <mergeCell ref="J97:J98"/>
    <mergeCell ref="J95:J96"/>
    <mergeCell ref="A93:A96"/>
    <mergeCell ref="B93:B94"/>
    <mergeCell ref="C93:E94"/>
    <mergeCell ref="F93:F94"/>
    <mergeCell ref="G93:G94"/>
    <mergeCell ref="N93:N94"/>
    <mergeCell ref="O93:O94"/>
    <mergeCell ref="P93:P94"/>
    <mergeCell ref="Q93:Q94"/>
    <mergeCell ref="B95:B96"/>
    <mergeCell ref="C95:E96"/>
    <mergeCell ref="F95:F96"/>
    <mergeCell ref="G95:G96"/>
    <mergeCell ref="H95:H96"/>
    <mergeCell ref="I95:I96"/>
    <mergeCell ref="H93:H94"/>
    <mergeCell ref="I93:I94"/>
    <mergeCell ref="J93:J94"/>
    <mergeCell ref="K93:K94"/>
    <mergeCell ref="L93:L94"/>
    <mergeCell ref="M93:M94"/>
    <mergeCell ref="P95:P96"/>
    <mergeCell ref="Q95:Q96"/>
    <mergeCell ref="K95:K96"/>
    <mergeCell ref="L95:L96"/>
    <mergeCell ref="M95:M96"/>
    <mergeCell ref="N95:N96"/>
    <mergeCell ref="O95:O96"/>
    <mergeCell ref="Q89:Q90"/>
    <mergeCell ref="B91:B92"/>
    <mergeCell ref="C91:E92"/>
    <mergeCell ref="F91:F92"/>
    <mergeCell ref="G91:G92"/>
    <mergeCell ref="H91:H92"/>
    <mergeCell ref="I91:I92"/>
    <mergeCell ref="J91:J92"/>
    <mergeCell ref="K91:K92"/>
    <mergeCell ref="L91:L92"/>
    <mergeCell ref="K89:K90"/>
    <mergeCell ref="L89:L90"/>
    <mergeCell ref="M89:M90"/>
    <mergeCell ref="N89:N90"/>
    <mergeCell ref="O89:O90"/>
    <mergeCell ref="P89:P90"/>
    <mergeCell ref="M91:M92"/>
    <mergeCell ref="N91:N92"/>
    <mergeCell ref="O91:O92"/>
    <mergeCell ref="P91:P92"/>
    <mergeCell ref="Q91:Q92"/>
    <mergeCell ref="A89:A92"/>
    <mergeCell ref="B89:B90"/>
    <mergeCell ref="C89:E90"/>
    <mergeCell ref="F89:F90"/>
    <mergeCell ref="G89:G90"/>
    <mergeCell ref="H89:H90"/>
    <mergeCell ref="I89:I90"/>
    <mergeCell ref="J89:J90"/>
    <mergeCell ref="J87:J88"/>
    <mergeCell ref="A85:A88"/>
    <mergeCell ref="B85:B86"/>
    <mergeCell ref="C85:E86"/>
    <mergeCell ref="F85:F86"/>
    <mergeCell ref="G85:G86"/>
    <mergeCell ref="N85:N86"/>
    <mergeCell ref="O85:O86"/>
    <mergeCell ref="P85:P86"/>
    <mergeCell ref="Q85:Q86"/>
    <mergeCell ref="B87:B88"/>
    <mergeCell ref="C87:E88"/>
    <mergeCell ref="F87:F88"/>
    <mergeCell ref="G87:G88"/>
    <mergeCell ref="H87:H88"/>
    <mergeCell ref="I87:I88"/>
    <mergeCell ref="H85:H86"/>
    <mergeCell ref="I85:I86"/>
    <mergeCell ref="J85:J86"/>
    <mergeCell ref="K85:K86"/>
    <mergeCell ref="L85:L86"/>
    <mergeCell ref="M85:M86"/>
    <mergeCell ref="P87:P88"/>
    <mergeCell ref="Q87:Q88"/>
    <mergeCell ref="K87:K88"/>
    <mergeCell ref="L87:L88"/>
    <mergeCell ref="M87:M88"/>
    <mergeCell ref="N87:N88"/>
    <mergeCell ref="O87:O88"/>
    <mergeCell ref="Q81:Q82"/>
    <mergeCell ref="B83:B84"/>
    <mergeCell ref="C83:E84"/>
    <mergeCell ref="F83:F84"/>
    <mergeCell ref="G83:G84"/>
    <mergeCell ref="H83:H84"/>
    <mergeCell ref="I83:I84"/>
    <mergeCell ref="J83:J84"/>
    <mergeCell ref="K83:K84"/>
    <mergeCell ref="L83:L84"/>
    <mergeCell ref="K81:K82"/>
    <mergeCell ref="L81:L82"/>
    <mergeCell ref="M81:M82"/>
    <mergeCell ref="N81:N82"/>
    <mergeCell ref="O81:O82"/>
    <mergeCell ref="P81:P82"/>
    <mergeCell ref="M83:M84"/>
    <mergeCell ref="N83:N84"/>
    <mergeCell ref="O83:O84"/>
    <mergeCell ref="P83:P84"/>
    <mergeCell ref="Q83:Q84"/>
    <mergeCell ref="A81:A84"/>
    <mergeCell ref="B81:B82"/>
    <mergeCell ref="C81:E82"/>
    <mergeCell ref="F81:F82"/>
    <mergeCell ref="G81:G82"/>
    <mergeCell ref="H81:H82"/>
    <mergeCell ref="I81:I82"/>
    <mergeCell ref="J81:J82"/>
    <mergeCell ref="J79:J80"/>
    <mergeCell ref="A77:A80"/>
    <mergeCell ref="B77:B78"/>
    <mergeCell ref="C77:E78"/>
    <mergeCell ref="F77:F78"/>
    <mergeCell ref="G77:G78"/>
    <mergeCell ref="N77:N78"/>
    <mergeCell ref="O77:O78"/>
    <mergeCell ref="P77:P78"/>
    <mergeCell ref="Q77:Q78"/>
    <mergeCell ref="B79:B80"/>
    <mergeCell ref="C79:E80"/>
    <mergeCell ref="F79:F80"/>
    <mergeCell ref="G79:G80"/>
    <mergeCell ref="H79:H80"/>
    <mergeCell ref="I79:I80"/>
    <mergeCell ref="H77:H78"/>
    <mergeCell ref="I77:I78"/>
    <mergeCell ref="J77:J78"/>
    <mergeCell ref="K77:K78"/>
    <mergeCell ref="L77:L78"/>
    <mergeCell ref="M77:M78"/>
    <mergeCell ref="P79:P80"/>
    <mergeCell ref="Q79:Q80"/>
    <mergeCell ref="K79:K80"/>
    <mergeCell ref="L79:L80"/>
    <mergeCell ref="M79:M80"/>
    <mergeCell ref="N79:N80"/>
    <mergeCell ref="O79:O80"/>
    <mergeCell ref="Q73:Q74"/>
    <mergeCell ref="B75:B76"/>
    <mergeCell ref="C75:E76"/>
    <mergeCell ref="F75:F76"/>
    <mergeCell ref="G75:G76"/>
    <mergeCell ref="H75:H76"/>
    <mergeCell ref="I75:I76"/>
    <mergeCell ref="J75:J76"/>
    <mergeCell ref="K75:K76"/>
    <mergeCell ref="L75:L76"/>
    <mergeCell ref="K73:K74"/>
    <mergeCell ref="L73:L74"/>
    <mergeCell ref="M73:M74"/>
    <mergeCell ref="N73:N74"/>
    <mergeCell ref="O73:O74"/>
    <mergeCell ref="P73:P74"/>
    <mergeCell ref="M75:M76"/>
    <mergeCell ref="N75:N76"/>
    <mergeCell ref="O75:O76"/>
    <mergeCell ref="P75:P76"/>
    <mergeCell ref="Q75:Q76"/>
    <mergeCell ref="A73:A76"/>
    <mergeCell ref="B73:B74"/>
    <mergeCell ref="C73:E74"/>
    <mergeCell ref="F73:F74"/>
    <mergeCell ref="G73:G74"/>
    <mergeCell ref="H73:H74"/>
    <mergeCell ref="I73:I74"/>
    <mergeCell ref="J73:J74"/>
    <mergeCell ref="J71:J72"/>
    <mergeCell ref="A69:A72"/>
    <mergeCell ref="B69:B70"/>
    <mergeCell ref="C69:E70"/>
    <mergeCell ref="F69:F70"/>
    <mergeCell ref="G69:G70"/>
    <mergeCell ref="N69:N70"/>
    <mergeCell ref="O69:O70"/>
    <mergeCell ref="P69:P70"/>
    <mergeCell ref="Q69:Q70"/>
    <mergeCell ref="B71:B72"/>
    <mergeCell ref="C71:E72"/>
    <mergeCell ref="F71:F72"/>
    <mergeCell ref="G71:G72"/>
    <mergeCell ref="H71:H72"/>
    <mergeCell ref="I71:I72"/>
    <mergeCell ref="H69:H70"/>
    <mergeCell ref="I69:I70"/>
    <mergeCell ref="J69:J70"/>
    <mergeCell ref="K69:K70"/>
    <mergeCell ref="L69:L70"/>
    <mergeCell ref="M69:M70"/>
    <mergeCell ref="P71:P72"/>
    <mergeCell ref="Q71:Q72"/>
    <mergeCell ref="K71:K72"/>
    <mergeCell ref="L71:L72"/>
    <mergeCell ref="M71:M72"/>
    <mergeCell ref="N71:N72"/>
    <mergeCell ref="O71:O72"/>
    <mergeCell ref="M65:M66"/>
    <mergeCell ref="N65:N66"/>
    <mergeCell ref="O65:O66"/>
    <mergeCell ref="P65:P66"/>
    <mergeCell ref="M67:M68"/>
    <mergeCell ref="N67:N68"/>
    <mergeCell ref="O67:O68"/>
    <mergeCell ref="P67:P68"/>
    <mergeCell ref="Q67:Q68"/>
    <mergeCell ref="F67:F68"/>
    <mergeCell ref="G67:G68"/>
    <mergeCell ref="H67:H68"/>
    <mergeCell ref="I67:I68"/>
    <mergeCell ref="J67:J68"/>
    <mergeCell ref="K67:K68"/>
    <mergeCell ref="L67:L68"/>
    <mergeCell ref="K65:K66"/>
    <mergeCell ref="L65:L66"/>
    <mergeCell ref="Q63:Q64"/>
    <mergeCell ref="A65:A68"/>
    <mergeCell ref="B65:B66"/>
    <mergeCell ref="C65:E66"/>
    <mergeCell ref="F65:F66"/>
    <mergeCell ref="G65:G66"/>
    <mergeCell ref="H65:H66"/>
    <mergeCell ref="I65:I66"/>
    <mergeCell ref="J65:J66"/>
    <mergeCell ref="J63:J64"/>
    <mergeCell ref="K63:K64"/>
    <mergeCell ref="L63:L64"/>
    <mergeCell ref="M63:M64"/>
    <mergeCell ref="N63:N64"/>
    <mergeCell ref="O63:O64"/>
    <mergeCell ref="B63:B64"/>
    <mergeCell ref="C63:E64"/>
    <mergeCell ref="F63:F64"/>
    <mergeCell ref="G63:G64"/>
    <mergeCell ref="H63:H64"/>
    <mergeCell ref="I63:I64"/>
    <mergeCell ref="Q65:Q66"/>
    <mergeCell ref="B67:B68"/>
    <mergeCell ref="C67:E68"/>
    <mergeCell ref="L61:L62"/>
    <mergeCell ref="M61:M62"/>
    <mergeCell ref="N61:N62"/>
    <mergeCell ref="O61:O62"/>
    <mergeCell ref="P61:P62"/>
    <mergeCell ref="Q61:Q62"/>
    <mergeCell ref="Q59:Q60"/>
    <mergeCell ref="A61:A64"/>
    <mergeCell ref="B61:B62"/>
    <mergeCell ref="C61:E62"/>
    <mergeCell ref="F61:F62"/>
    <mergeCell ref="G61:G62"/>
    <mergeCell ref="H61:H62"/>
    <mergeCell ref="I61:I62"/>
    <mergeCell ref="J61:J62"/>
    <mergeCell ref="K61:K62"/>
    <mergeCell ref="K59:K60"/>
    <mergeCell ref="L59:L60"/>
    <mergeCell ref="M59:M60"/>
    <mergeCell ref="N59:N60"/>
    <mergeCell ref="O59:O60"/>
    <mergeCell ref="P59:P60"/>
    <mergeCell ref="A57:A60"/>
    <mergeCell ref="P63:P64"/>
    <mergeCell ref="O57:O58"/>
    <mergeCell ref="P57:P58"/>
    <mergeCell ref="Q57:Q58"/>
    <mergeCell ref="B59:B60"/>
    <mergeCell ref="C59:E60"/>
    <mergeCell ref="F59:F60"/>
    <mergeCell ref="G59:G60"/>
    <mergeCell ref="H59:H60"/>
    <mergeCell ref="I59:I60"/>
    <mergeCell ref="J59:J60"/>
    <mergeCell ref="I57:I58"/>
    <mergeCell ref="J57:J58"/>
    <mergeCell ref="K57:K58"/>
    <mergeCell ref="L57:L58"/>
    <mergeCell ref="M57:M58"/>
    <mergeCell ref="N57:N58"/>
    <mergeCell ref="B57:B58"/>
    <mergeCell ref="C57:E58"/>
    <mergeCell ref="F57:F58"/>
    <mergeCell ref="G57:G58"/>
    <mergeCell ref="H57:H58"/>
    <mergeCell ref="O55:O56"/>
    <mergeCell ref="P55:P56"/>
    <mergeCell ref="Q55:Q56"/>
    <mergeCell ref="P53:P54"/>
    <mergeCell ref="Q53:Q54"/>
    <mergeCell ref="B55:B56"/>
    <mergeCell ref="C55:E56"/>
    <mergeCell ref="F55:F56"/>
    <mergeCell ref="G55:G56"/>
    <mergeCell ref="H55:H56"/>
    <mergeCell ref="I55:I56"/>
    <mergeCell ref="J55:J56"/>
    <mergeCell ref="K55:K56"/>
    <mergeCell ref="J53:J54"/>
    <mergeCell ref="K53:K54"/>
    <mergeCell ref="L53:L54"/>
    <mergeCell ref="M53:M54"/>
    <mergeCell ref="N53:N54"/>
    <mergeCell ref="O53:O54"/>
    <mergeCell ref="Q50:Q51"/>
    <mergeCell ref="C52:E52"/>
    <mergeCell ref="A53:A56"/>
    <mergeCell ref="B53:B54"/>
    <mergeCell ref="C53:E54"/>
    <mergeCell ref="F53:F54"/>
    <mergeCell ref="G53:G54"/>
    <mergeCell ref="H53:H54"/>
    <mergeCell ref="I53:I54"/>
    <mergeCell ref="J50:J51"/>
    <mergeCell ref="K50:K51"/>
    <mergeCell ref="L50:L51"/>
    <mergeCell ref="M50:M51"/>
    <mergeCell ref="N50:N51"/>
    <mergeCell ref="O50:O51"/>
    <mergeCell ref="B50:B51"/>
    <mergeCell ref="C50:E51"/>
    <mergeCell ref="F50:F51"/>
    <mergeCell ref="G50:G51"/>
    <mergeCell ref="H50:H51"/>
    <mergeCell ref="I50:I51"/>
    <mergeCell ref="L55:L56"/>
    <mergeCell ref="M55:M56"/>
    <mergeCell ref="N55:N56"/>
    <mergeCell ref="L48:L49"/>
    <mergeCell ref="M48:M49"/>
    <mergeCell ref="N48:N49"/>
    <mergeCell ref="O48:O49"/>
    <mergeCell ref="P48:P49"/>
    <mergeCell ref="Q48:Q49"/>
    <mergeCell ref="Q46:Q47"/>
    <mergeCell ref="A48:A52"/>
    <mergeCell ref="B48:B49"/>
    <mergeCell ref="C48:E49"/>
    <mergeCell ref="F48:F49"/>
    <mergeCell ref="G48:G49"/>
    <mergeCell ref="H48:H49"/>
    <mergeCell ref="I48:I49"/>
    <mergeCell ref="J48:J49"/>
    <mergeCell ref="K48:K49"/>
    <mergeCell ref="K46:K47"/>
    <mergeCell ref="L46:L47"/>
    <mergeCell ref="M46:M47"/>
    <mergeCell ref="N46:N47"/>
    <mergeCell ref="O46:O47"/>
    <mergeCell ref="P46:P47"/>
    <mergeCell ref="A44:A47"/>
    <mergeCell ref="P50:P51"/>
    <mergeCell ref="O44:O45"/>
    <mergeCell ref="P44:P45"/>
    <mergeCell ref="Q44:Q45"/>
    <mergeCell ref="B46:B47"/>
    <mergeCell ref="C46:E47"/>
    <mergeCell ref="F46:F47"/>
    <mergeCell ref="G46:G47"/>
    <mergeCell ref="H46:H47"/>
    <mergeCell ref="I46:I47"/>
    <mergeCell ref="J46:J47"/>
    <mergeCell ref="I44:I45"/>
    <mergeCell ref="J44:J45"/>
    <mergeCell ref="K44:K45"/>
    <mergeCell ref="L44:L45"/>
    <mergeCell ref="M44:M45"/>
    <mergeCell ref="N44:N45"/>
    <mergeCell ref="B44:B45"/>
    <mergeCell ref="C44:E45"/>
    <mergeCell ref="F44:F45"/>
    <mergeCell ref="G44:G45"/>
    <mergeCell ref="H44:H45"/>
    <mergeCell ref="L42:L43"/>
    <mergeCell ref="M42:M43"/>
    <mergeCell ref="N42:N43"/>
    <mergeCell ref="O42:O43"/>
    <mergeCell ref="P42:P43"/>
    <mergeCell ref="Q42:Q43"/>
    <mergeCell ref="Q40:Q41"/>
    <mergeCell ref="A42:A43"/>
    <mergeCell ref="B42:B43"/>
    <mergeCell ref="C42:E43"/>
    <mergeCell ref="F42:F43"/>
    <mergeCell ref="G42:G43"/>
    <mergeCell ref="H42:H43"/>
    <mergeCell ref="I42:I43"/>
    <mergeCell ref="J42:J43"/>
    <mergeCell ref="K42:K43"/>
    <mergeCell ref="K40:K41"/>
    <mergeCell ref="L40:L41"/>
    <mergeCell ref="M40:M41"/>
    <mergeCell ref="N40:N41"/>
    <mergeCell ref="O40:O41"/>
    <mergeCell ref="P40:P41"/>
    <mergeCell ref="A38:A41"/>
    <mergeCell ref="O38:O39"/>
    <mergeCell ref="P38:P39"/>
    <mergeCell ref="Q38:Q39"/>
    <mergeCell ref="B40:B41"/>
    <mergeCell ref="C40:E41"/>
    <mergeCell ref="F40:F41"/>
    <mergeCell ref="G40:G41"/>
    <mergeCell ref="H40:H41"/>
    <mergeCell ref="I40:I41"/>
    <mergeCell ref="J40:J41"/>
    <mergeCell ref="I38:I39"/>
    <mergeCell ref="J38:J39"/>
    <mergeCell ref="K38:K39"/>
    <mergeCell ref="L38:L39"/>
    <mergeCell ref="M38:M39"/>
    <mergeCell ref="N38:N39"/>
    <mergeCell ref="B38:B39"/>
    <mergeCell ref="C38:E39"/>
    <mergeCell ref="F38:F39"/>
    <mergeCell ref="G38:G39"/>
    <mergeCell ref="H38:H39"/>
    <mergeCell ref="M35:M36"/>
    <mergeCell ref="N35:N36"/>
    <mergeCell ref="O35:O36"/>
    <mergeCell ref="P35:P36"/>
    <mergeCell ref="Q35:Q36"/>
    <mergeCell ref="C37:E37"/>
    <mergeCell ref="Q33:Q34"/>
    <mergeCell ref="B35:B36"/>
    <mergeCell ref="C35:E36"/>
    <mergeCell ref="F35:F36"/>
    <mergeCell ref="G35:G36"/>
    <mergeCell ref="H35:H36"/>
    <mergeCell ref="I35:I36"/>
    <mergeCell ref="J35:J36"/>
    <mergeCell ref="K35:K36"/>
    <mergeCell ref="L35:L36"/>
    <mergeCell ref="K33:K34"/>
    <mergeCell ref="L33:L34"/>
    <mergeCell ref="M33:M34"/>
    <mergeCell ref="N33:N34"/>
    <mergeCell ref="O33:O34"/>
    <mergeCell ref="P33:P34"/>
    <mergeCell ref="A33:A37"/>
    <mergeCell ref="B33:B34"/>
    <mergeCell ref="C33:E34"/>
    <mergeCell ref="F33:F34"/>
    <mergeCell ref="G33:G34"/>
    <mergeCell ref="H33:H34"/>
    <mergeCell ref="I33:I34"/>
    <mergeCell ref="J33:J34"/>
    <mergeCell ref="K30:K31"/>
    <mergeCell ref="A28:A32"/>
    <mergeCell ref="B28:B29"/>
    <mergeCell ref="C28:E29"/>
    <mergeCell ref="F28:F29"/>
    <mergeCell ref="G28:G29"/>
    <mergeCell ref="H28:H29"/>
    <mergeCell ref="C32:E32"/>
    <mergeCell ref="O28:O29"/>
    <mergeCell ref="P28:P29"/>
    <mergeCell ref="Q28:Q29"/>
    <mergeCell ref="B30:B31"/>
    <mergeCell ref="C30:E31"/>
    <mergeCell ref="F30:F31"/>
    <mergeCell ref="G30:G31"/>
    <mergeCell ref="H30:H31"/>
    <mergeCell ref="I30:I31"/>
    <mergeCell ref="J30:J31"/>
    <mergeCell ref="I28:I29"/>
    <mergeCell ref="J28:J29"/>
    <mergeCell ref="K28:K29"/>
    <mergeCell ref="L28:L29"/>
    <mergeCell ref="M28:M29"/>
    <mergeCell ref="N28:N29"/>
    <mergeCell ref="Q30:Q31"/>
    <mergeCell ref="L30:L31"/>
    <mergeCell ref="M30:M31"/>
    <mergeCell ref="N30:N31"/>
    <mergeCell ref="O30:O31"/>
    <mergeCell ref="P30:P31"/>
    <mergeCell ref="Q24:Q25"/>
    <mergeCell ref="C26:E27"/>
    <mergeCell ref="F26:F27"/>
    <mergeCell ref="G26:G27"/>
    <mergeCell ref="H26:H27"/>
    <mergeCell ref="I26:I27"/>
    <mergeCell ref="J26:J27"/>
    <mergeCell ref="K26:K27"/>
    <mergeCell ref="L26:L27"/>
    <mergeCell ref="M26:M27"/>
    <mergeCell ref="K24:K25"/>
    <mergeCell ref="L24:L25"/>
    <mergeCell ref="M24:M25"/>
    <mergeCell ref="N24:N25"/>
    <mergeCell ref="O24:O25"/>
    <mergeCell ref="P24:P25"/>
    <mergeCell ref="N26:N27"/>
    <mergeCell ref="O26:O27"/>
    <mergeCell ref="P26:P27"/>
    <mergeCell ref="Q26:Q27"/>
    <mergeCell ref="A24:A27"/>
    <mergeCell ref="B24:B25"/>
    <mergeCell ref="C24:E25"/>
    <mergeCell ref="F24:F25"/>
    <mergeCell ref="G24:G25"/>
    <mergeCell ref="H24:H25"/>
    <mergeCell ref="I24:I25"/>
    <mergeCell ref="J24:J25"/>
    <mergeCell ref="J22:J23"/>
    <mergeCell ref="A20:A23"/>
    <mergeCell ref="B20:B21"/>
    <mergeCell ref="C20:E21"/>
    <mergeCell ref="F20:F21"/>
    <mergeCell ref="G20:G21"/>
    <mergeCell ref="N20:N21"/>
    <mergeCell ref="O20:O21"/>
    <mergeCell ref="P20:P21"/>
    <mergeCell ref="Q20:Q21"/>
    <mergeCell ref="B22:B23"/>
    <mergeCell ref="C22:E23"/>
    <mergeCell ref="F22:F23"/>
    <mergeCell ref="G22:G23"/>
    <mergeCell ref="H22:H23"/>
    <mergeCell ref="I22:I23"/>
    <mergeCell ref="H20:H21"/>
    <mergeCell ref="I20:I21"/>
    <mergeCell ref="J20:J21"/>
    <mergeCell ref="K20:K21"/>
    <mergeCell ref="L20:L21"/>
    <mergeCell ref="M20:M21"/>
    <mergeCell ref="P22:P23"/>
    <mergeCell ref="Q22:Q23"/>
    <mergeCell ref="K22:K23"/>
    <mergeCell ref="L22:L23"/>
    <mergeCell ref="M22:M23"/>
    <mergeCell ref="N22:N23"/>
    <mergeCell ref="O22:O23"/>
    <mergeCell ref="M16:M17"/>
    <mergeCell ref="N16:N17"/>
    <mergeCell ref="O16:O17"/>
    <mergeCell ref="P16:P17"/>
    <mergeCell ref="M18:M19"/>
    <mergeCell ref="N18:N19"/>
    <mergeCell ref="O18:O19"/>
    <mergeCell ref="P18:P19"/>
    <mergeCell ref="Q18:Q19"/>
    <mergeCell ref="F18:F19"/>
    <mergeCell ref="G18:G19"/>
    <mergeCell ref="H18:H19"/>
    <mergeCell ref="I18:I19"/>
    <mergeCell ref="J18:J19"/>
    <mergeCell ref="K18:K19"/>
    <mergeCell ref="L18:L19"/>
    <mergeCell ref="K16:K17"/>
    <mergeCell ref="L16:L17"/>
    <mergeCell ref="Q14:Q15"/>
    <mergeCell ref="A16:A19"/>
    <mergeCell ref="B16:B17"/>
    <mergeCell ref="C16:E17"/>
    <mergeCell ref="F16:F17"/>
    <mergeCell ref="G16:G17"/>
    <mergeCell ref="H16:H17"/>
    <mergeCell ref="I16:I17"/>
    <mergeCell ref="J16:J17"/>
    <mergeCell ref="J14:J15"/>
    <mergeCell ref="K14:K15"/>
    <mergeCell ref="L14:L15"/>
    <mergeCell ref="M14:M15"/>
    <mergeCell ref="N14:N15"/>
    <mergeCell ref="O14:O15"/>
    <mergeCell ref="B14:B15"/>
    <mergeCell ref="C14:E15"/>
    <mergeCell ref="F14:F15"/>
    <mergeCell ref="G14:G15"/>
    <mergeCell ref="H14:H15"/>
    <mergeCell ref="I14:I15"/>
    <mergeCell ref="Q16:Q17"/>
    <mergeCell ref="B18:B19"/>
    <mergeCell ref="C18:E19"/>
    <mergeCell ref="L12:L13"/>
    <mergeCell ref="M12:M13"/>
    <mergeCell ref="N12:N13"/>
    <mergeCell ref="O12:O13"/>
    <mergeCell ref="P12:P13"/>
    <mergeCell ref="Q12:Q13"/>
    <mergeCell ref="Q10:Q11"/>
    <mergeCell ref="A12:A15"/>
    <mergeCell ref="B12:B13"/>
    <mergeCell ref="C12:E13"/>
    <mergeCell ref="F12:F13"/>
    <mergeCell ref="G12:G13"/>
    <mergeCell ref="H12:H13"/>
    <mergeCell ref="I12:I13"/>
    <mergeCell ref="J12:J13"/>
    <mergeCell ref="K12:K13"/>
    <mergeCell ref="K10:K11"/>
    <mergeCell ref="L10:L11"/>
    <mergeCell ref="M10:M11"/>
    <mergeCell ref="N10:N11"/>
    <mergeCell ref="O10:O11"/>
    <mergeCell ref="P10:P11"/>
    <mergeCell ref="A8:A11"/>
    <mergeCell ref="P14:P15"/>
    <mergeCell ref="O8:O9"/>
    <mergeCell ref="P8:P9"/>
    <mergeCell ref="Q8:Q9"/>
    <mergeCell ref="B10:B11"/>
    <mergeCell ref="C10:E11"/>
    <mergeCell ref="F10:F11"/>
    <mergeCell ref="G10:G11"/>
    <mergeCell ref="H10:H11"/>
    <mergeCell ref="I10:I11"/>
    <mergeCell ref="J10:J11"/>
    <mergeCell ref="I8:I9"/>
    <mergeCell ref="J8:J9"/>
    <mergeCell ref="K8:K9"/>
    <mergeCell ref="L8:L9"/>
    <mergeCell ref="M8:M9"/>
    <mergeCell ref="N8:N9"/>
    <mergeCell ref="B8:B9"/>
    <mergeCell ref="C8:E9"/>
    <mergeCell ref="F8:F9"/>
    <mergeCell ref="G8:G9"/>
    <mergeCell ref="H8:H9"/>
    <mergeCell ref="Q4:Q6"/>
    <mergeCell ref="H5:H6"/>
    <mergeCell ref="I5:J5"/>
    <mergeCell ref="K5:M5"/>
    <mergeCell ref="N5:N6"/>
    <mergeCell ref="O5:O6"/>
    <mergeCell ref="P5:P6"/>
    <mergeCell ref="B2:P2"/>
    <mergeCell ref="A4:A6"/>
    <mergeCell ref="B4:B6"/>
    <mergeCell ref="C4:E5"/>
    <mergeCell ref="F4:G5"/>
    <mergeCell ref="H4:P4"/>
  </mergeCells>
  <hyperlinks>
    <hyperlink ref="J6" r:id="rId1" display="consultantplus://offline/ref=6AEC72ED34BA7B0BA7E93B4D705F344730BCAED11AE65D422A46CE7ED4EB1FB9866835A1D565DCC3B4D130606Ev82EF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Ольга Вадимовна</cp:lastModifiedBy>
  <cp:lastPrinted>2023-06-29T07:44:11Z</cp:lastPrinted>
  <dcterms:created xsi:type="dcterms:W3CDTF">2018-11-29T06:36:47Z</dcterms:created>
  <dcterms:modified xsi:type="dcterms:W3CDTF">2023-06-29T07:50:39Z</dcterms:modified>
</cp:coreProperties>
</file>